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namedSheetViews/namedSheetView1.xml" ContentType="application/vnd.ms-excel.namedsheetview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C:\Users\dask3\Downloads\"/>
    </mc:Choice>
  </mc:AlternateContent>
  <xr:revisionPtr revIDLastSave="0" documentId="8_{B648F692-54D6-4D85-B3A3-619B0BB1929B}" xr6:coauthVersionLast="47" xr6:coauthVersionMax="47" xr10:uidLastSave="{00000000-0000-0000-0000-000000000000}"/>
  <bookViews>
    <workbookView xWindow="-110" yWindow="-110" windowWidth="19420" windowHeight="10300" xr2:uid="{CB9B7FEC-98E1-4F69-833A-26835844C56A}"/>
  </bookViews>
  <sheets>
    <sheet name="Instructions" sheetId="3" r:id="rId1"/>
    <sheet name="Project - By Tranche" sheetId="1" r:id="rId2"/>
    <sheet name="Community - By Tranche" sheetId="2" r:id="rId3"/>
  </sheets>
  <externalReferences>
    <externalReference r:id="rId4"/>
    <externalReference r:id="rId5"/>
  </externalReferences>
  <definedNames>
    <definedName name="_xlnm._FilterDatabase" localSheetId="2" hidden="1">'Community - By Tranche'!$A$4:$AC$214</definedName>
    <definedName name="_xlnm._FilterDatabase" localSheetId="1" hidden="1">'Project - By Tranche'!$B$4:$AI$1074</definedName>
    <definedName name="Project_Work_Orders_for_Plan_New">#REF!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212" i="2" l="1"/>
  <c r="B212" i="2"/>
  <c r="T212" i="2" s="1"/>
  <c r="Y211" i="2"/>
  <c r="E211" i="2"/>
  <c r="B211" i="2"/>
  <c r="T211" i="2" s="1"/>
  <c r="Y210" i="2"/>
  <c r="B210" i="2"/>
  <c r="T210" i="2" s="1"/>
  <c r="Y209" i="2"/>
  <c r="B209" i="2"/>
  <c r="T209" i="2" s="1"/>
  <c r="Y208" i="2"/>
  <c r="B208" i="2"/>
  <c r="T208" i="2" s="1"/>
  <c r="Y207" i="2"/>
  <c r="B207" i="2"/>
  <c r="T207" i="2" s="1"/>
  <c r="Y206" i="2"/>
  <c r="E206" i="2"/>
  <c r="B206" i="2"/>
  <c r="T206" i="2" s="1"/>
  <c r="Y205" i="2"/>
  <c r="B205" i="2"/>
  <c r="T205" i="2" s="1"/>
  <c r="E204" i="2"/>
  <c r="B204" i="2"/>
  <c r="T204" i="2" s="1"/>
  <c r="Y203" i="2"/>
  <c r="E203" i="2"/>
  <c r="B203" i="2"/>
  <c r="T203" i="2" s="1"/>
  <c r="Y202" i="2"/>
  <c r="B202" i="2"/>
  <c r="T202" i="2" s="1"/>
  <c r="Y201" i="2"/>
  <c r="B201" i="2"/>
  <c r="T201" i="2" s="1"/>
  <c r="Y200" i="2"/>
  <c r="B200" i="2"/>
  <c r="T200" i="2" s="1"/>
  <c r="Y199" i="2"/>
  <c r="B199" i="2"/>
  <c r="T199" i="2" s="1"/>
  <c r="Y198" i="2"/>
  <c r="B198" i="2"/>
  <c r="T198" i="2" s="1"/>
  <c r="Y197" i="2"/>
  <c r="B197" i="2"/>
  <c r="T197" i="2" s="1"/>
  <c r="Y196" i="2"/>
  <c r="B196" i="2"/>
  <c r="T196" i="2" s="1"/>
  <c r="Y195" i="2"/>
  <c r="B195" i="2"/>
  <c r="T195" i="2" s="1"/>
  <c r="Y194" i="2"/>
  <c r="B194" i="2"/>
  <c r="T194" i="2" s="1"/>
  <c r="B193" i="2"/>
  <c r="T193" i="2" s="1"/>
  <c r="Y192" i="2"/>
  <c r="B192" i="2"/>
  <c r="T192" i="2" s="1"/>
  <c r="Y191" i="2"/>
  <c r="B191" i="2"/>
  <c r="T191" i="2" s="1"/>
  <c r="Y190" i="2"/>
  <c r="B190" i="2"/>
  <c r="T190" i="2" s="1"/>
  <c r="Y189" i="2"/>
  <c r="E189" i="2"/>
  <c r="B189" i="2"/>
  <c r="T189" i="2" s="1"/>
  <c r="Y188" i="2"/>
  <c r="B188" i="2"/>
  <c r="T188" i="2" s="1"/>
  <c r="Y187" i="2"/>
  <c r="B187" i="2"/>
  <c r="T187" i="2" s="1"/>
  <c r="Y186" i="2"/>
  <c r="B186" i="2"/>
  <c r="T186" i="2" s="1"/>
  <c r="Y185" i="2"/>
  <c r="B185" i="2"/>
  <c r="T185" i="2" s="1"/>
  <c r="Y184" i="2"/>
  <c r="B184" i="2"/>
  <c r="T184" i="2" s="1"/>
  <c r="Y183" i="2"/>
  <c r="B183" i="2"/>
  <c r="T183" i="2" s="1"/>
  <c r="Y182" i="2"/>
  <c r="B182" i="2"/>
  <c r="T182" i="2" s="1"/>
  <c r="Y181" i="2"/>
  <c r="B181" i="2"/>
  <c r="T181" i="2" s="1"/>
  <c r="Y180" i="2"/>
  <c r="B180" i="2"/>
  <c r="T180" i="2" s="1"/>
  <c r="Y179" i="2"/>
  <c r="B179" i="2"/>
  <c r="T179" i="2" s="1"/>
  <c r="Y178" i="2"/>
  <c r="B178" i="2"/>
  <c r="T178" i="2" s="1"/>
  <c r="Y177" i="2"/>
  <c r="B177" i="2"/>
  <c r="T177" i="2" s="1"/>
  <c r="B176" i="2"/>
  <c r="T176" i="2" s="1"/>
  <c r="Y175" i="2"/>
  <c r="E175" i="2"/>
  <c r="B175" i="2"/>
  <c r="T175" i="2" s="1"/>
  <c r="Y174" i="2"/>
  <c r="B174" i="2"/>
  <c r="T174" i="2" s="1"/>
  <c r="Y173" i="2"/>
  <c r="B173" i="2"/>
  <c r="T173" i="2" s="1"/>
  <c r="B172" i="2"/>
  <c r="T172" i="2" s="1"/>
  <c r="B171" i="2"/>
  <c r="T171" i="2" s="1"/>
  <c r="B170" i="2"/>
  <c r="T170" i="2" s="1"/>
  <c r="Y169" i="2"/>
  <c r="B169" i="2"/>
  <c r="T169" i="2" s="1"/>
  <c r="B168" i="2"/>
  <c r="T168" i="2" s="1"/>
  <c r="Y167" i="2"/>
  <c r="B167" i="2"/>
  <c r="T167" i="2" s="1"/>
  <c r="Y166" i="2"/>
  <c r="B166" i="2"/>
  <c r="T166" i="2" s="1"/>
  <c r="Y165" i="2"/>
  <c r="B165" i="2"/>
  <c r="T165" i="2" s="1"/>
  <c r="Y164" i="2"/>
  <c r="B164" i="2"/>
  <c r="T164" i="2" s="1"/>
  <c r="Y163" i="2"/>
  <c r="B163" i="2"/>
  <c r="T163" i="2" s="1"/>
  <c r="Y162" i="2"/>
  <c r="B162" i="2"/>
  <c r="T162" i="2" s="1"/>
  <c r="Y161" i="2"/>
  <c r="B161" i="2"/>
  <c r="T161" i="2" s="1"/>
  <c r="B160" i="2"/>
  <c r="T160" i="2" s="1"/>
  <c r="Y159" i="2"/>
  <c r="E159" i="2"/>
  <c r="B159" i="2"/>
  <c r="T159" i="2" s="1"/>
  <c r="Y158" i="2"/>
  <c r="E158" i="2"/>
  <c r="B158" i="2"/>
  <c r="T158" i="2" s="1"/>
  <c r="Y157" i="2"/>
  <c r="B157" i="2"/>
  <c r="T157" i="2" s="1"/>
  <c r="Y156" i="2"/>
  <c r="B156" i="2"/>
  <c r="T156" i="2" s="1"/>
  <c r="Y155" i="2"/>
  <c r="B155" i="2"/>
  <c r="T155" i="2" s="1"/>
  <c r="Y154" i="2"/>
  <c r="B154" i="2"/>
  <c r="T154" i="2" s="1"/>
  <c r="Y153" i="2"/>
  <c r="B153" i="2"/>
  <c r="T153" i="2" s="1"/>
  <c r="Y152" i="2"/>
  <c r="B152" i="2"/>
  <c r="T152" i="2" s="1"/>
  <c r="Y151" i="2"/>
  <c r="B151" i="2"/>
  <c r="T151" i="2" s="1"/>
  <c r="B150" i="2"/>
  <c r="T150" i="2" s="1"/>
  <c r="Y149" i="2"/>
  <c r="B149" i="2"/>
  <c r="T149" i="2" s="1"/>
  <c r="Y148" i="2"/>
  <c r="B148" i="2"/>
  <c r="T148" i="2" s="1"/>
  <c r="B147" i="2"/>
  <c r="T147" i="2" s="1"/>
  <c r="B146" i="2"/>
  <c r="T146" i="2" s="1"/>
  <c r="B145" i="2"/>
  <c r="T145" i="2" s="1"/>
  <c r="Y144" i="2"/>
  <c r="B144" i="2"/>
  <c r="T144" i="2" s="1"/>
  <c r="Y143" i="2"/>
  <c r="B143" i="2"/>
  <c r="T143" i="2" s="1"/>
  <c r="Y142" i="2"/>
  <c r="E142" i="2"/>
  <c r="B142" i="2"/>
  <c r="T142" i="2" s="1"/>
  <c r="Y141" i="2"/>
  <c r="B141" i="2"/>
  <c r="T141" i="2" s="1"/>
  <c r="Y140" i="2"/>
  <c r="B140" i="2"/>
  <c r="T140" i="2" s="1"/>
  <c r="Y139" i="2"/>
  <c r="E139" i="2"/>
  <c r="B139" i="2"/>
  <c r="T139" i="2" s="1"/>
  <c r="Y138" i="2"/>
  <c r="B138" i="2"/>
  <c r="T138" i="2" s="1"/>
  <c r="Y137" i="2"/>
  <c r="E137" i="2"/>
  <c r="B137" i="2"/>
  <c r="T137" i="2" s="1"/>
  <c r="Y136" i="2"/>
  <c r="B136" i="2"/>
  <c r="T136" i="2" s="1"/>
  <c r="Y135" i="2"/>
  <c r="B135" i="2"/>
  <c r="T135" i="2" s="1"/>
  <c r="Y134" i="2"/>
  <c r="B134" i="2"/>
  <c r="T134" i="2" s="1"/>
  <c r="Y133" i="2"/>
  <c r="B133" i="2"/>
  <c r="T133" i="2" s="1"/>
  <c r="Y132" i="2"/>
  <c r="E132" i="2"/>
  <c r="B132" i="2"/>
  <c r="T132" i="2" s="1"/>
  <c r="Y131" i="2"/>
  <c r="B131" i="2"/>
  <c r="T131" i="2" s="1"/>
  <c r="Y130" i="2"/>
  <c r="B130" i="2"/>
  <c r="T130" i="2" s="1"/>
  <c r="Y129" i="2"/>
  <c r="B129" i="2"/>
  <c r="T129" i="2" s="1"/>
  <c r="Y128" i="2"/>
  <c r="B128" i="2"/>
  <c r="T128" i="2" s="1"/>
  <c r="Y127" i="2"/>
  <c r="B127" i="2"/>
  <c r="T127" i="2" s="1"/>
  <c r="Y126" i="2"/>
  <c r="B126" i="2"/>
  <c r="T126" i="2" s="1"/>
  <c r="Y125" i="2"/>
  <c r="E125" i="2"/>
  <c r="B125" i="2"/>
  <c r="T125" i="2" s="1"/>
  <c r="Y124" i="2"/>
  <c r="B124" i="2"/>
  <c r="T124" i="2" s="1"/>
  <c r="Y123" i="2"/>
  <c r="B123" i="2"/>
  <c r="T123" i="2" s="1"/>
  <c r="Y122" i="2"/>
  <c r="E122" i="2"/>
  <c r="B122" i="2"/>
  <c r="T122" i="2" s="1"/>
  <c r="Y121" i="2"/>
  <c r="B121" i="2"/>
  <c r="T121" i="2" s="1"/>
  <c r="Y120" i="2"/>
  <c r="B120" i="2"/>
  <c r="T120" i="2" s="1"/>
  <c r="Y119" i="2"/>
  <c r="B119" i="2"/>
  <c r="T119" i="2" s="1"/>
  <c r="Y118" i="2"/>
  <c r="B118" i="2"/>
  <c r="T118" i="2" s="1"/>
  <c r="B117" i="2"/>
  <c r="T117" i="2" s="1"/>
  <c r="Y116" i="2"/>
  <c r="B116" i="2"/>
  <c r="T116" i="2" s="1"/>
  <c r="Y115" i="2"/>
  <c r="B115" i="2"/>
  <c r="T115" i="2" s="1"/>
  <c r="Y114" i="2"/>
  <c r="B114" i="2"/>
  <c r="T114" i="2" s="1"/>
  <c r="B113" i="2"/>
  <c r="T113" i="2" s="1"/>
  <c r="Y112" i="2"/>
  <c r="B112" i="2"/>
  <c r="T112" i="2" s="1"/>
  <c r="B111" i="2"/>
  <c r="T111" i="2" s="1"/>
  <c r="Y110" i="2"/>
  <c r="E110" i="2"/>
  <c r="B110" i="2"/>
  <c r="T110" i="2" s="1"/>
  <c r="B109" i="2"/>
  <c r="T109" i="2" s="1"/>
  <c r="Y108" i="2"/>
  <c r="E108" i="2"/>
  <c r="B108" i="2"/>
  <c r="T108" i="2" s="1"/>
  <c r="Y107" i="2"/>
  <c r="B107" i="2"/>
  <c r="T107" i="2" s="1"/>
  <c r="Y106" i="2"/>
  <c r="B106" i="2"/>
  <c r="T106" i="2" s="1"/>
  <c r="Y105" i="2"/>
  <c r="B105" i="2"/>
  <c r="T105" i="2" s="1"/>
  <c r="Y104" i="2"/>
  <c r="B104" i="2"/>
  <c r="T104" i="2" s="1"/>
  <c r="Y103" i="2"/>
  <c r="B103" i="2"/>
  <c r="T103" i="2" s="1"/>
  <c r="Y102" i="2"/>
  <c r="B102" i="2"/>
  <c r="T102" i="2" s="1"/>
  <c r="Y101" i="2"/>
  <c r="B101" i="2"/>
  <c r="T101" i="2" s="1"/>
  <c r="Y100" i="2"/>
  <c r="E100" i="2"/>
  <c r="B100" i="2"/>
  <c r="T100" i="2" s="1"/>
  <c r="Y99" i="2"/>
  <c r="B99" i="2"/>
  <c r="T99" i="2" s="1"/>
  <c r="B98" i="2"/>
  <c r="T98" i="2" s="1"/>
  <c r="Y97" i="2"/>
  <c r="B97" i="2"/>
  <c r="T97" i="2" s="1"/>
  <c r="Y96" i="2"/>
  <c r="B96" i="2"/>
  <c r="T96" i="2" s="1"/>
  <c r="Y95" i="2"/>
  <c r="B95" i="2"/>
  <c r="T95" i="2" s="1"/>
  <c r="Y94" i="2"/>
  <c r="B94" i="2"/>
  <c r="T94" i="2" s="1"/>
  <c r="Y93" i="2"/>
  <c r="B93" i="2"/>
  <c r="T93" i="2" s="1"/>
  <c r="Y92" i="2"/>
  <c r="E92" i="2"/>
  <c r="B92" i="2"/>
  <c r="T92" i="2" s="1"/>
  <c r="B91" i="2"/>
  <c r="T91" i="2" s="1"/>
  <c r="Y90" i="2"/>
  <c r="B90" i="2"/>
  <c r="T90" i="2" s="1"/>
  <c r="Y89" i="2"/>
  <c r="B89" i="2"/>
  <c r="T89" i="2" s="1"/>
  <c r="Y88" i="2"/>
  <c r="B88" i="2"/>
  <c r="T88" i="2" s="1"/>
  <c r="Y87" i="2"/>
  <c r="B87" i="2"/>
  <c r="T87" i="2" s="1"/>
  <c r="Y86" i="2"/>
  <c r="E86" i="2"/>
  <c r="B86" i="2"/>
  <c r="T86" i="2" s="1"/>
  <c r="Y85" i="2"/>
  <c r="B85" i="2"/>
  <c r="T85" i="2" s="1"/>
  <c r="Y84" i="2"/>
  <c r="E84" i="2"/>
  <c r="B84" i="2"/>
  <c r="T84" i="2" s="1"/>
  <c r="B83" i="2"/>
  <c r="T83" i="2" s="1"/>
  <c r="Y82" i="2"/>
  <c r="B82" i="2"/>
  <c r="T82" i="2" s="1"/>
  <c r="Y81" i="2"/>
  <c r="B81" i="2"/>
  <c r="T81" i="2" s="1"/>
  <c r="Y80" i="2"/>
  <c r="B80" i="2"/>
  <c r="T80" i="2" s="1"/>
  <c r="B79" i="2"/>
  <c r="T79" i="2" s="1"/>
  <c r="Y78" i="2"/>
  <c r="E78" i="2"/>
  <c r="B78" i="2"/>
  <c r="T78" i="2" s="1"/>
  <c r="Y77" i="2"/>
  <c r="B77" i="2"/>
  <c r="T77" i="2" s="1"/>
  <c r="Y76" i="2"/>
  <c r="B76" i="2"/>
  <c r="T76" i="2" s="1"/>
  <c r="Y75" i="2"/>
  <c r="B75" i="2"/>
  <c r="T75" i="2" s="1"/>
  <c r="Y74" i="2"/>
  <c r="B74" i="2"/>
  <c r="T74" i="2" s="1"/>
  <c r="Y73" i="2"/>
  <c r="B73" i="2"/>
  <c r="T73" i="2" s="1"/>
  <c r="Y72" i="2"/>
  <c r="B72" i="2"/>
  <c r="T72" i="2" s="1"/>
  <c r="Y71" i="2"/>
  <c r="E71" i="2"/>
  <c r="B71" i="2"/>
  <c r="T71" i="2" s="1"/>
  <c r="B70" i="2"/>
  <c r="T70" i="2" s="1"/>
  <c r="Y69" i="2"/>
  <c r="B69" i="2"/>
  <c r="T69" i="2" s="1"/>
  <c r="Y68" i="2"/>
  <c r="B68" i="2"/>
  <c r="T68" i="2" s="1"/>
  <c r="Y67" i="2"/>
  <c r="E67" i="2"/>
  <c r="B67" i="2"/>
  <c r="T67" i="2" s="1"/>
  <c r="Y66" i="2"/>
  <c r="B66" i="2"/>
  <c r="T66" i="2" s="1"/>
  <c r="Y65" i="2"/>
  <c r="E65" i="2"/>
  <c r="B65" i="2"/>
  <c r="T65" i="2" s="1"/>
  <c r="Y64" i="2"/>
  <c r="E64" i="2"/>
  <c r="B64" i="2"/>
  <c r="T64" i="2" s="1"/>
  <c r="Y63" i="2"/>
  <c r="B63" i="2"/>
  <c r="T63" i="2" s="1"/>
  <c r="Y62" i="2"/>
  <c r="B62" i="2"/>
  <c r="T62" i="2" s="1"/>
  <c r="Y61" i="2"/>
  <c r="B61" i="2"/>
  <c r="T61" i="2" s="1"/>
  <c r="Y60" i="2"/>
  <c r="B60" i="2"/>
  <c r="T60" i="2" s="1"/>
  <c r="Y59" i="2"/>
  <c r="B59" i="2"/>
  <c r="T59" i="2" s="1"/>
  <c r="Y58" i="2"/>
  <c r="B58" i="2"/>
  <c r="T58" i="2" s="1"/>
  <c r="Y57" i="2"/>
  <c r="B57" i="2"/>
  <c r="T57" i="2" s="1"/>
  <c r="Y56" i="2"/>
  <c r="B56" i="2"/>
  <c r="T56" i="2" s="1"/>
  <c r="Y55" i="2"/>
  <c r="B55" i="2"/>
  <c r="T55" i="2" s="1"/>
  <c r="Y54" i="2"/>
  <c r="E54" i="2"/>
  <c r="B54" i="2"/>
  <c r="T54" i="2" s="1"/>
  <c r="B53" i="2"/>
  <c r="T53" i="2" s="1"/>
  <c r="Y52" i="2"/>
  <c r="B52" i="2"/>
  <c r="T52" i="2" s="1"/>
  <c r="Y51" i="2"/>
  <c r="E51" i="2"/>
  <c r="B51" i="2"/>
  <c r="T51" i="2" s="1"/>
  <c r="Y50" i="2"/>
  <c r="B50" i="2"/>
  <c r="T50" i="2" s="1"/>
  <c r="Y49" i="2"/>
  <c r="E49" i="2"/>
  <c r="B49" i="2"/>
  <c r="T49" i="2" s="1"/>
  <c r="Y48" i="2"/>
  <c r="B48" i="2"/>
  <c r="T48" i="2" s="1"/>
  <c r="Y47" i="2"/>
  <c r="E47" i="2"/>
  <c r="B47" i="2"/>
  <c r="T47" i="2" s="1"/>
  <c r="Y46" i="2"/>
  <c r="B46" i="2"/>
  <c r="T46" i="2" s="1"/>
  <c r="Y45" i="2"/>
  <c r="B45" i="2"/>
  <c r="T45" i="2" s="1"/>
  <c r="Y44" i="2"/>
  <c r="B44" i="2"/>
  <c r="T44" i="2" s="1"/>
  <c r="Y43" i="2"/>
  <c r="E43" i="2"/>
  <c r="B43" i="2"/>
  <c r="T43" i="2" s="1"/>
  <c r="Y42" i="2"/>
  <c r="B42" i="2"/>
  <c r="T42" i="2" s="1"/>
  <c r="B41" i="2"/>
  <c r="T41" i="2" s="1"/>
  <c r="Y40" i="2"/>
  <c r="B40" i="2"/>
  <c r="T40" i="2" s="1"/>
  <c r="B39" i="2"/>
  <c r="T39" i="2" s="1"/>
  <c r="Y38" i="2"/>
  <c r="B38" i="2"/>
  <c r="T38" i="2" s="1"/>
  <c r="Y37" i="2"/>
  <c r="E37" i="2"/>
  <c r="B37" i="2"/>
  <c r="T37" i="2" s="1"/>
  <c r="Y36" i="2"/>
  <c r="E36" i="2"/>
  <c r="B36" i="2"/>
  <c r="T36" i="2" s="1"/>
  <c r="Y35" i="2"/>
  <c r="B35" i="2"/>
  <c r="T35" i="2" s="1"/>
  <c r="Y34" i="2"/>
  <c r="B34" i="2"/>
  <c r="T34" i="2" s="1"/>
  <c r="Y33" i="2"/>
  <c r="B33" i="2"/>
  <c r="T33" i="2" s="1"/>
  <c r="Y32" i="2"/>
  <c r="E32" i="2"/>
  <c r="B32" i="2"/>
  <c r="T32" i="2" s="1"/>
  <c r="B31" i="2"/>
  <c r="T31" i="2" s="1"/>
  <c r="Y30" i="2"/>
  <c r="B30" i="2"/>
  <c r="T30" i="2" s="1"/>
  <c r="Y29" i="2"/>
  <c r="B29" i="2"/>
  <c r="T29" i="2" s="1"/>
  <c r="Y28" i="2"/>
  <c r="B28" i="2"/>
  <c r="T28" i="2" s="1"/>
  <c r="Y27" i="2"/>
  <c r="E27" i="2"/>
  <c r="B27" i="2"/>
  <c r="T27" i="2" s="1"/>
  <c r="Y26" i="2"/>
  <c r="E26" i="2"/>
  <c r="B26" i="2"/>
  <c r="T26" i="2" s="1"/>
  <c r="Y25" i="2"/>
  <c r="B25" i="2"/>
  <c r="T25" i="2" s="1"/>
  <c r="Y24" i="2"/>
  <c r="B24" i="2"/>
  <c r="T24" i="2" s="1"/>
  <c r="Y23" i="2"/>
  <c r="B23" i="2"/>
  <c r="T23" i="2" s="1"/>
  <c r="Y22" i="2"/>
  <c r="B22" i="2"/>
  <c r="T22" i="2" s="1"/>
  <c r="Y21" i="2"/>
  <c r="B21" i="2"/>
  <c r="T21" i="2" s="1"/>
  <c r="Y20" i="2"/>
  <c r="B20" i="2"/>
  <c r="T20" i="2" s="1"/>
  <c r="Y19" i="2"/>
  <c r="B19" i="2"/>
  <c r="T19" i="2" s="1"/>
  <c r="Y18" i="2"/>
  <c r="B18" i="2"/>
  <c r="T18" i="2" s="1"/>
  <c r="B17" i="2"/>
  <c r="T17" i="2" s="1"/>
  <c r="Y16" i="2"/>
  <c r="B16" i="2"/>
  <c r="T16" i="2" s="1"/>
  <c r="Y15" i="2"/>
  <c r="B15" i="2"/>
  <c r="T15" i="2" s="1"/>
  <c r="Y14" i="2"/>
  <c r="B14" i="2"/>
  <c r="T14" i="2" s="1"/>
  <c r="Y13" i="2"/>
  <c r="B13" i="2"/>
  <c r="T13" i="2" s="1"/>
  <c r="B12" i="2"/>
  <c r="T12" i="2" s="1"/>
  <c r="Y11" i="2"/>
  <c r="B11" i="2"/>
  <c r="T11" i="2" s="1"/>
  <c r="Y10" i="2"/>
  <c r="B10" i="2"/>
  <c r="T10" i="2" s="1"/>
  <c r="Y9" i="2"/>
  <c r="B9" i="2"/>
  <c r="T9" i="2" s="1"/>
  <c r="Y8" i="2"/>
  <c r="B8" i="2"/>
  <c r="T8" i="2" s="1"/>
  <c r="Y7" i="2"/>
  <c r="B7" i="2"/>
  <c r="T7" i="2" s="1"/>
  <c r="Y6" i="2"/>
  <c r="E6" i="2"/>
  <c r="B6" i="2"/>
  <c r="T6" i="2" s="1"/>
  <c r="B5" i="2"/>
  <c r="T5" i="2" s="1"/>
  <c r="X1074" i="1"/>
  <c r="Q1074" i="1" s="1"/>
  <c r="V1074" i="1"/>
  <c r="Q1070" i="1"/>
  <c r="S1070" i="1" s="1"/>
  <c r="S1068" i="1"/>
  <c r="S1067" i="1"/>
  <c r="S1066" i="1"/>
  <c r="S1065" i="1"/>
  <c r="Q1064" i="1"/>
  <c r="S1064" i="1" s="1"/>
  <c r="Q1061" i="1"/>
  <c r="S1061" i="1" s="1"/>
  <c r="Q1060" i="1"/>
  <c r="S1060" i="1" s="1"/>
  <c r="V1056" i="1"/>
  <c r="V1055" i="1"/>
  <c r="S1055" i="1"/>
  <c r="S1053" i="1"/>
  <c r="S1048" i="1"/>
  <c r="S1046" i="1"/>
  <c r="X1045" i="1"/>
  <c r="Q1045" i="1" s="1"/>
  <c r="V1045" i="1"/>
  <c r="V1044" i="1"/>
  <c r="S1044" i="1"/>
  <c r="Q1042" i="1"/>
  <c r="V1041" i="1"/>
  <c r="Q1041" i="1"/>
  <c r="S1041" i="1" s="1"/>
  <c r="Q1039" i="1"/>
  <c r="S1039" i="1" s="1"/>
  <c r="S1038" i="1"/>
  <c r="Q1036" i="1"/>
  <c r="S1036" i="1" s="1"/>
  <c r="Q1035" i="1"/>
  <c r="S1035" i="1" s="1"/>
  <c r="Q1034" i="1"/>
  <c r="S1034" i="1" s="1"/>
  <c r="Q1033" i="1"/>
  <c r="S1033" i="1" s="1"/>
  <c r="V1030" i="1"/>
  <c r="S1030" i="1" s="1"/>
  <c r="V1029" i="1"/>
  <c r="S1029" i="1" s="1"/>
  <c r="S1027" i="1"/>
  <c r="Q1012" i="1"/>
  <c r="S1012" i="1" s="1"/>
  <c r="S1011" i="1"/>
  <c r="S1009" i="1"/>
  <c r="Q1007" i="1"/>
  <c r="S1007" i="1" s="1"/>
  <c r="S1006" i="1"/>
  <c r="S1003" i="1"/>
  <c r="S1002" i="1"/>
  <c r="Q1001" i="1"/>
  <c r="S1001" i="1" s="1"/>
  <c r="Q999" i="1"/>
  <c r="S999" i="1" s="1"/>
  <c r="Q998" i="1"/>
  <c r="S998" i="1" s="1"/>
  <c r="V997" i="1"/>
  <c r="S997" i="1" s="1"/>
  <c r="Q993" i="1"/>
  <c r="S993" i="1" s="1"/>
  <c r="Q992" i="1"/>
  <c r="S992" i="1" s="1"/>
  <c r="Q991" i="1"/>
  <c r="V989" i="1"/>
  <c r="S989" i="1" s="1"/>
  <c r="S987" i="1"/>
  <c r="S986" i="1"/>
  <c r="Q985" i="1"/>
  <c r="S985" i="1" s="1"/>
  <c r="Q983" i="1"/>
  <c r="S983" i="1" s="1"/>
  <c r="S979" i="1"/>
  <c r="S978" i="1"/>
  <c r="V976" i="1"/>
  <c r="S976" i="1" s="1"/>
  <c r="S975" i="1"/>
  <c r="Q972" i="1"/>
  <c r="S972" i="1" s="1"/>
  <c r="S970" i="1"/>
  <c r="Q969" i="1"/>
  <c r="S969" i="1" s="1"/>
  <c r="Q967" i="1"/>
  <c r="S967" i="1" s="1"/>
  <c r="Q960" i="1"/>
  <c r="S960" i="1" s="1"/>
  <c r="Q958" i="1"/>
  <c r="S958" i="1" s="1"/>
  <c r="Q957" i="1"/>
  <c r="S957" i="1" s="1"/>
  <c r="Q956" i="1"/>
  <c r="S956" i="1" s="1"/>
  <c r="S954" i="1"/>
  <c r="S952" i="1"/>
  <c r="S949" i="1"/>
  <c r="Q945" i="1"/>
  <c r="S945" i="1" s="1"/>
  <c r="V944" i="1"/>
  <c r="S944" i="1" s="1"/>
  <c r="S943" i="1"/>
  <c r="V941" i="1"/>
  <c r="S941" i="1" s="1"/>
  <c r="S939" i="1"/>
  <c r="S938" i="1"/>
  <c r="S937" i="1"/>
  <c r="S936" i="1"/>
  <c r="X935" i="1"/>
  <c r="Q935" i="1" s="1"/>
  <c r="V935" i="1"/>
  <c r="V934" i="1"/>
  <c r="Q934" i="1"/>
  <c r="S934" i="1" s="1"/>
  <c r="V933" i="1"/>
  <c r="Q933" i="1"/>
  <c r="V932" i="1"/>
  <c r="S932" i="1"/>
  <c r="V931" i="1"/>
  <c r="S931" i="1" s="1"/>
  <c r="V930" i="1"/>
  <c r="S930" i="1" s="1"/>
  <c r="Q928" i="1"/>
  <c r="S928" i="1" s="1"/>
  <c r="S926" i="1"/>
  <c r="V923" i="1"/>
  <c r="S923" i="1" s="1"/>
  <c r="Q922" i="1"/>
  <c r="S922" i="1" s="1"/>
  <c r="Q921" i="1"/>
  <c r="S921" i="1" s="1"/>
  <c r="Q920" i="1"/>
  <c r="S920" i="1" s="1"/>
  <c r="S914" i="1"/>
  <c r="S913" i="1"/>
  <c r="S911" i="1"/>
  <c r="Q910" i="1"/>
  <c r="S910" i="1" s="1"/>
  <c r="S908" i="1"/>
  <c r="Q907" i="1"/>
  <c r="S907" i="1" s="1"/>
  <c r="S905" i="1"/>
  <c r="Q902" i="1"/>
  <c r="S902" i="1" s="1"/>
  <c r="S901" i="1"/>
  <c r="V900" i="1"/>
  <c r="S900" i="1" s="1"/>
  <c r="S899" i="1"/>
  <c r="S898" i="1"/>
  <c r="S896" i="1"/>
  <c r="V895" i="1"/>
  <c r="S895" i="1" s="1"/>
  <c r="S892" i="1"/>
  <c r="Q888" i="1"/>
  <c r="S888" i="1" s="1"/>
  <c r="S886" i="1"/>
  <c r="S884" i="1"/>
  <c r="V883" i="1"/>
  <c r="S883" i="1"/>
  <c r="V882" i="1"/>
  <c r="S882" i="1"/>
  <c r="V881" i="1"/>
  <c r="S881" i="1" s="1"/>
  <c r="Q880" i="1"/>
  <c r="S880" i="1" s="1"/>
  <c r="Q879" i="1"/>
  <c r="S879" i="1" s="1"/>
  <c r="V878" i="1"/>
  <c r="S878" i="1" s="1"/>
  <c r="V876" i="1"/>
  <c r="S876" i="1" s="1"/>
  <c r="V875" i="1"/>
  <c r="S875" i="1"/>
  <c r="V874" i="1"/>
  <c r="V873" i="1"/>
  <c r="V872" i="1"/>
  <c r="V871" i="1"/>
  <c r="S871" i="1" s="1"/>
  <c r="V870" i="1"/>
  <c r="S870" i="1" s="1"/>
  <c r="S869" i="1"/>
  <c r="S868" i="1"/>
  <c r="S867" i="1"/>
  <c r="Q865" i="1"/>
  <c r="Q864" i="1"/>
  <c r="S864" i="1" s="1"/>
  <c r="S863" i="1"/>
  <c r="V862" i="1"/>
  <c r="S862" i="1" s="1"/>
  <c r="S861" i="1"/>
  <c r="Q860" i="1"/>
  <c r="S860" i="1" s="1"/>
  <c r="V856" i="1"/>
  <c r="S856" i="1" s="1"/>
  <c r="S855" i="1"/>
  <c r="S853" i="1"/>
  <c r="Q852" i="1"/>
  <c r="Q848" i="1"/>
  <c r="S848" i="1" s="1"/>
  <c r="S847" i="1"/>
  <c r="V845" i="1"/>
  <c r="S844" i="1"/>
  <c r="S843" i="1"/>
  <c r="S841" i="1"/>
  <c r="Q840" i="1"/>
  <c r="S840" i="1" s="1"/>
  <c r="Q839" i="1"/>
  <c r="S839" i="1" s="1"/>
  <c r="S836" i="1"/>
  <c r="S835" i="1"/>
  <c r="S833" i="1"/>
  <c r="Q832" i="1"/>
  <c r="S832" i="1" s="1"/>
  <c r="Q830" i="1"/>
  <c r="S830" i="1" s="1"/>
  <c r="S829" i="1"/>
  <c r="S826" i="1"/>
  <c r="S825" i="1"/>
  <c r="S824" i="1"/>
  <c r="S823" i="1"/>
  <c r="S822" i="1"/>
  <c r="Q821" i="1"/>
  <c r="S821" i="1" s="1"/>
  <c r="Q820" i="1"/>
  <c r="S820" i="1" s="1"/>
  <c r="S819" i="1"/>
  <c r="S817" i="1"/>
  <c r="S816" i="1"/>
  <c r="S815" i="1"/>
  <c r="Q814" i="1"/>
  <c r="S814" i="1" s="1"/>
  <c r="V813" i="1"/>
  <c r="S813" i="1" s="1"/>
  <c r="S812" i="1"/>
  <c r="S811" i="1"/>
  <c r="S810" i="1"/>
  <c r="Q809" i="1"/>
  <c r="S809" i="1" s="1"/>
  <c r="Q808" i="1"/>
  <c r="S808" i="1" s="1"/>
  <c r="S807" i="1"/>
  <c r="S806" i="1"/>
  <c r="S804" i="1"/>
  <c r="X802" i="1"/>
  <c r="V802" i="1"/>
  <c r="Q802" i="1"/>
  <c r="V801" i="1"/>
  <c r="Q801" i="1"/>
  <c r="S801" i="1" s="1"/>
  <c r="V800" i="1"/>
  <c r="S800" i="1"/>
  <c r="V799" i="1"/>
  <c r="S799" i="1" s="1"/>
  <c r="V798" i="1"/>
  <c r="S798" i="1" s="1"/>
  <c r="V797" i="1"/>
  <c r="S797" i="1" s="1"/>
  <c r="X796" i="1"/>
  <c r="Q796" i="1" s="1"/>
  <c r="V796" i="1"/>
  <c r="S793" i="1"/>
  <c r="Q792" i="1"/>
  <c r="S792" i="1" s="1"/>
  <c r="Q791" i="1"/>
  <c r="S791" i="1" s="1"/>
  <c r="Q790" i="1"/>
  <c r="S790" i="1" s="1"/>
  <c r="Q789" i="1"/>
  <c r="S789" i="1" s="1"/>
  <c r="Q787" i="1"/>
  <c r="S787" i="1" s="1"/>
  <c r="Q786" i="1"/>
  <c r="S786" i="1" s="1"/>
  <c r="S785" i="1"/>
  <c r="S784" i="1"/>
  <c r="S783" i="1"/>
  <c r="S781" i="1"/>
  <c r="S780" i="1"/>
  <c r="S779" i="1"/>
  <c r="S770" i="1"/>
  <c r="Q769" i="1"/>
  <c r="S769" i="1" s="1"/>
  <c r="S768" i="1"/>
  <c r="S767" i="1"/>
  <c r="S763" i="1"/>
  <c r="S762" i="1"/>
  <c r="Q761" i="1"/>
  <c r="S761" i="1" s="1"/>
  <c r="V760" i="1"/>
  <c r="S760" i="1" s="1"/>
  <c r="Q757" i="1"/>
  <c r="S757" i="1" s="1"/>
  <c r="S756" i="1"/>
  <c r="S755" i="1"/>
  <c r="S752" i="1"/>
  <c r="S750" i="1"/>
  <c r="S749" i="1"/>
  <c r="V747" i="1"/>
  <c r="S747" i="1"/>
  <c r="V746" i="1"/>
  <c r="Q746" i="1"/>
  <c r="Q745" i="1"/>
  <c r="S745" i="1" s="1"/>
  <c r="Q744" i="1"/>
  <c r="S744" i="1" s="1"/>
  <c r="S743" i="1"/>
  <c r="S742" i="1"/>
  <c r="Q739" i="1"/>
  <c r="S739" i="1" s="1"/>
  <c r="Q738" i="1"/>
  <c r="S738" i="1" s="1"/>
  <c r="S735" i="1"/>
  <c r="Q734" i="1"/>
  <c r="S734" i="1" s="1"/>
  <c r="Q733" i="1"/>
  <c r="S733" i="1" s="1"/>
  <c r="S732" i="1"/>
  <c r="Q728" i="1"/>
  <c r="S728" i="1" s="1"/>
  <c r="S726" i="1"/>
  <c r="S725" i="1"/>
  <c r="Q724" i="1"/>
  <c r="S724" i="1" s="1"/>
  <c r="Q723" i="1"/>
  <c r="S723" i="1" s="1"/>
  <c r="Q722" i="1"/>
  <c r="S722" i="1" s="1"/>
  <c r="S721" i="1"/>
  <c r="V719" i="1"/>
  <c r="S719" i="1"/>
  <c r="V718" i="1"/>
  <c r="S718" i="1"/>
  <c r="V717" i="1"/>
  <c r="S717" i="1"/>
  <c r="S716" i="1"/>
  <c r="S714" i="1"/>
  <c r="S713" i="1"/>
  <c r="S711" i="1"/>
  <c r="S710" i="1"/>
  <c r="Q707" i="1"/>
  <c r="S707" i="1" s="1"/>
  <c r="Q706" i="1"/>
  <c r="S706" i="1" s="1"/>
  <c r="S705" i="1"/>
  <c r="Q703" i="1"/>
  <c r="S703" i="1" s="1"/>
  <c r="Q702" i="1"/>
  <c r="S702" i="1" s="1"/>
  <c r="S701" i="1"/>
  <c r="Q700" i="1"/>
  <c r="S700" i="1" s="1"/>
  <c r="Q699" i="1"/>
  <c r="S699" i="1" s="1"/>
  <c r="V698" i="1"/>
  <c r="S698" i="1" s="1"/>
  <c r="S696" i="1"/>
  <c r="X695" i="1"/>
  <c r="Q695" i="1" s="1"/>
  <c r="V695" i="1"/>
  <c r="Q694" i="1"/>
  <c r="S694" i="1" s="1"/>
  <c r="Q692" i="1"/>
  <c r="S692" i="1" s="1"/>
  <c r="Q688" i="1"/>
  <c r="S688" i="1" s="1"/>
  <c r="Q687" i="1"/>
  <c r="S687" i="1" s="1"/>
  <c r="S685" i="1"/>
  <c r="Q684" i="1"/>
  <c r="S684" i="1" s="1"/>
  <c r="Q683" i="1"/>
  <c r="S683" i="1" s="1"/>
  <c r="S681" i="1"/>
  <c r="Q679" i="1"/>
  <c r="S679" i="1" s="1"/>
  <c r="S678" i="1"/>
  <c r="V676" i="1"/>
  <c r="S676" i="1" s="1"/>
  <c r="V675" i="1"/>
  <c r="Q674" i="1"/>
  <c r="S674" i="1" s="1"/>
  <c r="V673" i="1"/>
  <c r="S673" i="1"/>
  <c r="S672" i="1"/>
  <c r="Q671" i="1"/>
  <c r="S670" i="1"/>
  <c r="Q669" i="1"/>
  <c r="S669" i="1" s="1"/>
  <c r="Q667" i="1"/>
  <c r="S667" i="1" s="1"/>
  <c r="Q665" i="1"/>
  <c r="S665" i="1" s="1"/>
  <c r="S663" i="1"/>
  <c r="Q661" i="1"/>
  <c r="S661" i="1" s="1"/>
  <c r="S659" i="1"/>
  <c r="Q657" i="1"/>
  <c r="S657" i="1" s="1"/>
  <c r="Q656" i="1"/>
  <c r="S656" i="1" s="1"/>
  <c r="Q655" i="1"/>
  <c r="S655" i="1" s="1"/>
  <c r="Q654" i="1"/>
  <c r="S654" i="1" s="1"/>
  <c r="S653" i="1"/>
  <c r="S652" i="1"/>
  <c r="S650" i="1"/>
  <c r="S648" i="1"/>
  <c r="S647" i="1"/>
  <c r="Q645" i="1"/>
  <c r="S645" i="1" s="1"/>
  <c r="S641" i="1"/>
  <c r="Q640" i="1"/>
  <c r="S639" i="1"/>
  <c r="Q638" i="1"/>
  <c r="S638" i="1" s="1"/>
  <c r="Q637" i="1"/>
  <c r="S637" i="1" s="1"/>
  <c r="S636" i="1"/>
  <c r="Q634" i="1"/>
  <c r="S634" i="1" s="1"/>
  <c r="Q631" i="1"/>
  <c r="S631" i="1" s="1"/>
  <c r="V630" i="1"/>
  <c r="S630" i="1" s="1"/>
  <c r="S624" i="1"/>
  <c r="S623" i="1"/>
  <c r="Q622" i="1"/>
  <c r="S622" i="1" s="1"/>
  <c r="Q621" i="1"/>
  <c r="S621" i="1" s="1"/>
  <c r="S620" i="1"/>
  <c r="S619" i="1"/>
  <c r="S616" i="1"/>
  <c r="S614" i="1"/>
  <c r="S613" i="1"/>
  <c r="S612" i="1"/>
  <c r="S609" i="1"/>
  <c r="V606" i="1"/>
  <c r="S606" i="1" s="1"/>
  <c r="Q604" i="1"/>
  <c r="S604" i="1" s="1"/>
  <c r="S603" i="1"/>
  <c r="X602" i="1"/>
  <c r="Q602" i="1" s="1"/>
  <c r="V602" i="1"/>
  <c r="S601" i="1"/>
  <c r="Q597" i="1"/>
  <c r="S597" i="1" s="1"/>
  <c r="Q596" i="1"/>
  <c r="S596" i="1" s="1"/>
  <c r="Q595" i="1"/>
  <c r="S595" i="1" s="1"/>
  <c r="Q588" i="1"/>
  <c r="S588" i="1" s="1"/>
  <c r="S586" i="1"/>
  <c r="S583" i="1"/>
  <c r="S582" i="1"/>
  <c r="Q581" i="1"/>
  <c r="S581" i="1" s="1"/>
  <c r="S580" i="1"/>
  <c r="S578" i="1"/>
  <c r="Q576" i="1"/>
  <c r="S576" i="1" s="1"/>
  <c r="Q575" i="1"/>
  <c r="S575" i="1" s="1"/>
  <c r="Q569" i="1"/>
  <c r="Q567" i="1"/>
  <c r="Q563" i="1"/>
  <c r="S563" i="1" s="1"/>
  <c r="Q562" i="1"/>
  <c r="S562" i="1" s="1"/>
  <c r="Q560" i="1"/>
  <c r="S560" i="1" s="1"/>
  <c r="Q559" i="1"/>
  <c r="S559" i="1" s="1"/>
  <c r="S558" i="1"/>
  <c r="Q555" i="1"/>
  <c r="S555" i="1" s="1"/>
  <c r="S552" i="1"/>
  <c r="Q551" i="1"/>
  <c r="S551" i="1" s="1"/>
  <c r="V549" i="1"/>
  <c r="S549" i="1" s="1"/>
  <c r="Q548" i="1"/>
  <c r="S548" i="1" s="1"/>
  <c r="Q547" i="1"/>
  <c r="Q546" i="1"/>
  <c r="S546" i="1" s="1"/>
  <c r="S544" i="1"/>
  <c r="V542" i="1"/>
  <c r="S542" i="1" s="1"/>
  <c r="Q541" i="1"/>
  <c r="S541" i="1" s="1"/>
  <c r="S540" i="1"/>
  <c r="Q539" i="1"/>
  <c r="S539" i="1" s="1"/>
  <c r="S538" i="1"/>
  <c r="Q537" i="1"/>
  <c r="S537" i="1" s="1"/>
  <c r="Q536" i="1"/>
  <c r="S536" i="1" s="1"/>
  <c r="Q535" i="1"/>
  <c r="S534" i="1"/>
  <c r="Q533" i="1"/>
  <c r="S533" i="1" s="1"/>
  <c r="Q531" i="1"/>
  <c r="S531" i="1" s="1"/>
  <c r="S530" i="1"/>
  <c r="Q529" i="1"/>
  <c r="S529" i="1" s="1"/>
  <c r="Q525" i="1"/>
  <c r="S525" i="1" s="1"/>
  <c r="Q523" i="1"/>
  <c r="S523" i="1" s="1"/>
  <c r="S521" i="1"/>
  <c r="S520" i="1"/>
  <c r="Q519" i="1"/>
  <c r="S519" i="1" s="1"/>
  <c r="S517" i="1"/>
  <c r="Q515" i="1"/>
  <c r="S515" i="1" s="1"/>
  <c r="Q514" i="1"/>
  <c r="Q513" i="1"/>
  <c r="S509" i="1"/>
  <c r="S508" i="1"/>
  <c r="V507" i="1"/>
  <c r="S507" i="1" s="1"/>
  <c r="S505" i="1" s="1"/>
  <c r="Q505" i="1"/>
  <c r="V501" i="1"/>
  <c r="S501" i="1" s="1"/>
  <c r="S499" i="1"/>
  <c r="S498" i="1"/>
  <c r="Q497" i="1"/>
  <c r="S497" i="1" s="1"/>
  <c r="Q496" i="1"/>
  <c r="S496" i="1" s="1"/>
  <c r="S495" i="1"/>
  <c r="S493" i="1"/>
  <c r="Q492" i="1"/>
  <c r="S492" i="1" s="1"/>
  <c r="S487" i="1"/>
  <c r="S486" i="1"/>
  <c r="Q485" i="1"/>
  <c r="S485" i="1" s="1"/>
  <c r="S484" i="1"/>
  <c r="Q482" i="1"/>
  <c r="S482" i="1" s="1"/>
  <c r="Q481" i="1"/>
  <c r="S481" i="1" s="1"/>
  <c r="Q480" i="1"/>
  <c r="S480" i="1" s="1"/>
  <c r="S477" i="1"/>
  <c r="S475" i="1"/>
  <c r="Q473" i="1"/>
  <c r="S473" i="1" s="1"/>
  <c r="Q471" i="1"/>
  <c r="S471" i="1" s="1"/>
  <c r="S470" i="1"/>
  <c r="V469" i="1"/>
  <c r="S469" i="1" s="1"/>
  <c r="V468" i="1"/>
  <c r="S468" i="1" s="1"/>
  <c r="S467" i="1"/>
  <c r="S465" i="1"/>
  <c r="S463" i="1"/>
  <c r="S462" i="1"/>
  <c r="Q460" i="1"/>
  <c r="S460" i="1" s="1"/>
  <c r="S459" i="1"/>
  <c r="S458" i="1"/>
  <c r="V453" i="1"/>
  <c r="S453" i="1"/>
  <c r="S452" i="1"/>
  <c r="S450" i="1"/>
  <c r="S448" i="1"/>
  <c r="S445" i="1"/>
  <c r="S442" i="1"/>
  <c r="S441" i="1"/>
  <c r="S440" i="1"/>
  <c r="S439" i="1"/>
  <c r="S438" i="1"/>
  <c r="S437" i="1"/>
  <c r="S436" i="1"/>
  <c r="S434" i="1"/>
  <c r="S432" i="1"/>
  <c r="S430" i="1"/>
  <c r="S427" i="1"/>
  <c r="S426" i="1"/>
  <c r="S423" i="1"/>
  <c r="S421" i="1"/>
  <c r="S418" i="1"/>
  <c r="S416" i="1"/>
  <c r="S414" i="1"/>
  <c r="S409" i="1"/>
  <c r="S408" i="1"/>
  <c r="S407" i="1"/>
  <c r="S406" i="1"/>
  <c r="V405" i="1"/>
  <c r="S405" i="1" s="1"/>
  <c r="S400" i="1"/>
  <c r="S399" i="1"/>
  <c r="Q398" i="1"/>
  <c r="S398" i="1" s="1"/>
  <c r="Q397" i="1"/>
  <c r="S397" i="1" s="1"/>
  <c r="Q395" i="1"/>
  <c r="S395" i="1" s="1"/>
  <c r="S394" i="1"/>
  <c r="V393" i="1"/>
  <c r="S393" i="1"/>
  <c r="V392" i="1"/>
  <c r="S392" i="1" s="1"/>
  <c r="V391" i="1"/>
  <c r="S391" i="1" s="1"/>
  <c r="S389" i="1"/>
  <c r="S386" i="1"/>
  <c r="S385" i="1"/>
  <c r="S384" i="1"/>
  <c r="Q378" i="1"/>
  <c r="S378" i="1" s="1"/>
  <c r="Q377" i="1"/>
  <c r="S377" i="1" s="1"/>
  <c r="S369" i="1"/>
  <c r="S368" i="1"/>
  <c r="S366" i="1"/>
  <c r="Q365" i="1"/>
  <c r="S365" i="1" s="1"/>
  <c r="S364" i="1"/>
  <c r="Q363" i="1"/>
  <c r="S363" i="1" s="1"/>
  <c r="V362" i="1"/>
  <c r="V361" i="1"/>
  <c r="S361" i="1" s="1"/>
  <c r="V360" i="1"/>
  <c r="S360" i="1" s="1"/>
  <c r="S357" i="1"/>
  <c r="Q356" i="1"/>
  <c r="X355" i="1"/>
  <c r="Q355" i="1" s="1"/>
  <c r="V355" i="1"/>
  <c r="V354" i="1"/>
  <c r="S354" i="1"/>
  <c r="V353" i="1"/>
  <c r="S353" i="1"/>
  <c r="V351" i="1"/>
  <c r="S351" i="1" s="1"/>
  <c r="S350" i="1"/>
  <c r="V349" i="1"/>
  <c r="S349" i="1"/>
  <c r="S348" i="1"/>
  <c r="S344" i="1"/>
  <c r="S341" i="1"/>
  <c r="S340" i="1"/>
  <c r="S338" i="1"/>
  <c r="Q337" i="1"/>
  <c r="S337" i="1" s="1"/>
  <c r="S336" i="1"/>
  <c r="S331" i="1"/>
  <c r="S329" i="1"/>
  <c r="Q326" i="1"/>
  <c r="S326" i="1" s="1"/>
  <c r="V324" i="1"/>
  <c r="S324" i="1" s="1"/>
  <c r="S323" i="1"/>
  <c r="V319" i="1"/>
  <c r="S319" i="1" s="1"/>
  <c r="V318" i="1"/>
  <c r="S318" i="1" s="1"/>
  <c r="V317" i="1"/>
  <c r="S317" i="1" s="1"/>
  <c r="S315" i="1"/>
  <c r="S313" i="1"/>
  <c r="S309" i="1"/>
  <c r="S305" i="1"/>
  <c r="S303" i="1"/>
  <c r="S302" i="1"/>
  <c r="S300" i="1"/>
  <c r="S298" i="1"/>
  <c r="S297" i="1"/>
  <c r="S296" i="1"/>
  <c r="S295" i="1"/>
  <c r="S291" i="1"/>
  <c r="V288" i="1"/>
  <c r="Q288" i="1"/>
  <c r="S288" i="1" s="1"/>
  <c r="S287" i="1"/>
  <c r="S286" i="1"/>
  <c r="Q284" i="1"/>
  <c r="S284" i="1" s="1"/>
  <c r="V282" i="1"/>
  <c r="S282" i="1" s="1"/>
  <c r="X281" i="1"/>
  <c r="Q281" i="1" s="1"/>
  <c r="V281" i="1"/>
  <c r="S277" i="1"/>
  <c r="S276" i="1"/>
  <c r="S275" i="1"/>
  <c r="Q274" i="1"/>
  <c r="S274" i="1" s="1"/>
  <c r="S272" i="1"/>
  <c r="V271" i="1"/>
  <c r="S271" i="1" s="1"/>
  <c r="S264" i="1"/>
  <c r="S263" i="1"/>
  <c r="S262" i="1"/>
  <c r="S261" i="1"/>
  <c r="S259" i="1"/>
  <c r="S258" i="1"/>
  <c r="S257" i="1"/>
  <c r="V255" i="1"/>
  <c r="Q255" i="1"/>
  <c r="S255" i="1" s="1"/>
  <c r="S253" i="1"/>
  <c r="S247" i="1"/>
  <c r="S240" i="1"/>
  <c r="S235" i="1"/>
  <c r="S226" i="1"/>
  <c r="S224" i="1"/>
  <c r="S223" i="1"/>
  <c r="S222" i="1"/>
  <c r="S221" i="1"/>
  <c r="S220" i="1"/>
  <c r="S219" i="1"/>
  <c r="S218" i="1"/>
  <c r="S217" i="1"/>
  <c r="S216" i="1"/>
  <c r="S215" i="1"/>
  <c r="S214" i="1"/>
  <c r="S213" i="1"/>
  <c r="S212" i="1"/>
  <c r="S211" i="1"/>
  <c r="S210" i="1"/>
  <c r="S209" i="1"/>
  <c r="S208" i="1"/>
  <c r="S207" i="1"/>
  <c r="S206" i="1"/>
  <c r="S205" i="1"/>
  <c r="S204" i="1"/>
  <c r="S203" i="1"/>
  <c r="S202" i="1"/>
  <c r="Q200" i="1"/>
  <c r="S200" i="1" s="1"/>
  <c r="Q199" i="1"/>
  <c r="Q198" i="1"/>
  <c r="S198" i="1" s="1"/>
  <c r="S197" i="1"/>
  <c r="Q196" i="1"/>
  <c r="S196" i="1" s="1"/>
  <c r="Q195" i="1"/>
  <c r="S195" i="1" s="1"/>
  <c r="V194" i="1"/>
  <c r="S194" i="1" s="1"/>
  <c r="V193" i="1"/>
  <c r="S193" i="1" s="1"/>
  <c r="V192" i="1"/>
  <c r="Q192" i="1"/>
  <c r="S192" i="1" s="1"/>
  <c r="V191" i="1"/>
  <c r="S191" i="1" s="1"/>
  <c r="V190" i="1"/>
  <c r="S190" i="1" s="1"/>
  <c r="V188" i="1"/>
  <c r="Q188" i="1"/>
  <c r="V187" i="1"/>
  <c r="S187" i="1"/>
  <c r="S186" i="1"/>
  <c r="S184" i="1"/>
  <c r="S180" i="1"/>
  <c r="Q179" i="1"/>
  <c r="Q178" i="1"/>
  <c r="S178" i="1" s="1"/>
  <c r="X177" i="1"/>
  <c r="V177" i="1"/>
  <c r="Q177" i="1"/>
  <c r="S177" i="1" s="1"/>
  <c r="V176" i="1"/>
  <c r="S175" i="1"/>
  <c r="V173" i="1"/>
  <c r="S173" i="1"/>
  <c r="X172" i="1"/>
  <c r="V172" i="1"/>
  <c r="Q172" i="1"/>
  <c r="S172" i="1" s="1"/>
  <c r="V171" i="1"/>
  <c r="S171" i="1" s="1"/>
  <c r="S170" i="1"/>
  <c r="S168" i="1"/>
  <c r="S165" i="1"/>
  <c r="S164" i="1"/>
  <c r="V162" i="1"/>
  <c r="S162" i="1" s="1"/>
  <c r="S161" i="1"/>
  <c r="S160" i="1"/>
  <c r="Y157" i="1"/>
  <c r="X157" i="1"/>
  <c r="S154" i="1"/>
  <c r="V152" i="1"/>
  <c r="S152" i="1" s="1"/>
  <c r="S146" i="1"/>
  <c r="S145" i="1"/>
  <c r="S138" i="1"/>
  <c r="Q136" i="1"/>
  <c r="S136" i="1" s="1"/>
  <c r="Q135" i="1"/>
  <c r="S134" i="1"/>
  <c r="V133" i="1"/>
  <c r="S133" i="1" s="1"/>
  <c r="S132" i="1"/>
  <c r="S131" i="1"/>
  <c r="S130" i="1"/>
  <c r="V129" i="1"/>
  <c r="S129" i="1"/>
  <c r="S128" i="1"/>
  <c r="S125" i="1"/>
  <c r="Q124" i="1"/>
  <c r="S124" i="1" s="1"/>
  <c r="V123" i="1"/>
  <c r="S123" i="1" s="1"/>
  <c r="S120" i="1"/>
  <c r="S119" i="1"/>
  <c r="S115" i="1"/>
  <c r="S114" i="1"/>
  <c r="S113" i="1"/>
  <c r="S112" i="1"/>
  <c r="S110" i="1"/>
  <c r="X108" i="1"/>
  <c r="V108" i="1"/>
  <c r="Q108" i="1"/>
  <c r="S108" i="1" s="1"/>
  <c r="V107" i="1"/>
  <c r="Q107" i="1"/>
  <c r="S107" i="1" s="1"/>
  <c r="S105" i="1"/>
  <c r="Q102" i="1"/>
  <c r="S102" i="1" s="1"/>
  <c r="S97" i="1"/>
  <c r="Q93" i="1"/>
  <c r="S93" i="1" s="1"/>
  <c r="S92" i="1"/>
  <c r="V91" i="1"/>
  <c r="S91" i="1" s="1"/>
  <c r="S89" i="1"/>
  <c r="S88" i="1"/>
  <c r="S87" i="1"/>
  <c r="S86" i="1"/>
  <c r="S85" i="1"/>
  <c r="V84" i="1"/>
  <c r="S84" i="1" s="1"/>
  <c r="S81" i="1"/>
  <c r="S80" i="1"/>
  <c r="S74" i="1"/>
  <c r="S70" i="1"/>
  <c r="S64" i="1"/>
  <c r="V31" i="1"/>
  <c r="S31" i="1" s="1"/>
  <c r="V24" i="1"/>
  <c r="S24" i="1" s="1"/>
  <c r="S22" i="1"/>
  <c r="S21" i="1"/>
  <c r="S16" i="1"/>
  <c r="S14" i="1"/>
  <c r="V13" i="1"/>
  <c r="S13" i="1" s="1"/>
  <c r="V12" i="1"/>
  <c r="S12" i="1" s="1"/>
  <c r="V11" i="1"/>
  <c r="S11" i="1" s="1"/>
  <c r="V10" i="1"/>
  <c r="S10" i="1" s="1"/>
  <c r="S9" i="1"/>
  <c r="S7" i="1"/>
  <c r="S935" i="1" l="1"/>
  <c r="S602" i="1"/>
  <c r="S188" i="1"/>
  <c r="S1074" i="1"/>
  <c r="S802" i="1"/>
  <c r="S281" i="1"/>
  <c r="S1045" i="1"/>
  <c r="S695" i="1"/>
  <c r="S746" i="1"/>
  <c r="S355" i="1"/>
  <c r="S796" i="1"/>
  <c r="Y5"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Talisa Lee</author>
  </authors>
  <commentList>
    <comment ref="X4" authorId="0" shapeId="0" xr:uid="{4B6763D4-5ADB-4535-862B-8F6956FF881D}">
      <text>
        <r>
          <rPr>
            <b/>
            <sz val="9"/>
            <color indexed="81"/>
            <rFont val="Tahoma"/>
            <family val="2"/>
          </rPr>
          <t>Talisa Lee:</t>
        </r>
        <r>
          <rPr>
            <sz val="9"/>
            <color indexed="81"/>
            <rFont val="Tahoma"/>
            <family val="2"/>
          </rPr>
          <t xml:space="preserve">
Only SCE Expenditures. Customer Cost not Captured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Talisa Lee</author>
  </authors>
  <commentList>
    <comment ref="B4" authorId="0" shapeId="0" xr:uid="{E6B6DC8D-CA4C-4839-BD74-BB92383A6A91}">
      <text>
        <r>
          <rPr>
            <b/>
            <sz val="9"/>
            <color indexed="81"/>
            <rFont val="Tahoma"/>
            <family val="2"/>
          </rPr>
          <t>Talisa Lee:</t>
        </r>
        <r>
          <rPr>
            <sz val="9"/>
            <color indexed="81"/>
            <rFont val="Tahoma"/>
            <family val="2"/>
          </rPr>
          <t xml:space="preserve">
Work Credits Redeemed in 2023 - 2025</t>
        </r>
      </text>
    </comment>
    <comment ref="I4" authorId="0" shapeId="0" xr:uid="{B6043551-A761-4A50-96F4-B11639EB7FA4}">
      <text>
        <r>
          <rPr>
            <b/>
            <sz val="9"/>
            <color indexed="81"/>
            <rFont val="Tahoma"/>
            <family val="2"/>
          </rPr>
          <t>Talisa Lee:</t>
        </r>
        <r>
          <rPr>
            <sz val="9"/>
            <color indexed="81"/>
            <rFont val="Tahoma"/>
            <family val="2"/>
          </rPr>
          <t xml:space="preserve">
Closed/Closing Phase only. </t>
        </r>
      </text>
    </comment>
    <comment ref="J4" authorId="0" shapeId="0" xr:uid="{9602F778-24B2-4F52-8503-60821789A4BF}">
      <text>
        <r>
          <rPr>
            <b/>
            <sz val="9"/>
            <color indexed="81"/>
            <rFont val="Tahoma"/>
            <family val="2"/>
          </rPr>
          <t>Talisa Lee:</t>
        </r>
        <r>
          <rPr>
            <sz val="9"/>
            <color indexed="81"/>
            <rFont val="Tahoma"/>
            <family val="2"/>
          </rPr>
          <t xml:space="preserve">
Closed/Closing</t>
        </r>
      </text>
    </comment>
    <comment ref="K4" authorId="0" shapeId="0" xr:uid="{956F2F6F-CB11-4832-AD32-5799AF3B3ED8}">
      <text>
        <r>
          <rPr>
            <b/>
            <sz val="9"/>
            <color indexed="81"/>
            <rFont val="Tahoma"/>
            <family val="2"/>
          </rPr>
          <t>Talisa Lee:</t>
        </r>
        <r>
          <rPr>
            <sz val="9"/>
            <color indexed="81"/>
            <rFont val="Tahoma"/>
            <family val="2"/>
          </rPr>
          <t xml:space="preserve">
Closed/Closing</t>
        </r>
      </text>
    </comment>
    <comment ref="L4" authorId="0" shapeId="0" xr:uid="{7E762CBC-E2AA-422A-A4F8-1ECB4C3F01B7}">
      <text>
        <r>
          <rPr>
            <b/>
            <sz val="9"/>
            <color indexed="81"/>
            <rFont val="Tahoma"/>
            <family val="2"/>
          </rPr>
          <t>Talisa Lee:</t>
        </r>
        <r>
          <rPr>
            <sz val="9"/>
            <color indexed="81"/>
            <rFont val="Tahoma"/>
            <family val="2"/>
          </rPr>
          <t xml:space="preserve">
Closed/Closing</t>
        </r>
      </text>
    </comment>
    <comment ref="T4" authorId="0" shapeId="0" xr:uid="{6A5CD4BA-C65E-4F5C-A821-50AF81C98731}">
      <text>
        <r>
          <rPr>
            <b/>
            <sz val="9"/>
            <color indexed="81"/>
            <rFont val="Tahoma"/>
            <family val="2"/>
          </rPr>
          <t>Talisa Lee:</t>
        </r>
        <r>
          <rPr>
            <sz val="9"/>
            <color indexed="81"/>
            <rFont val="Tahoma"/>
            <family val="2"/>
          </rPr>
          <t xml:space="preserve">
Reporting Period 2023-2025</t>
        </r>
      </text>
    </comment>
    <comment ref="V4" authorId="0" shapeId="0" xr:uid="{89539484-2B87-4456-855D-F88C9A3E7311}">
      <text>
        <r>
          <rPr>
            <b/>
            <sz val="9"/>
            <color indexed="81"/>
            <rFont val="Tahoma"/>
            <family val="2"/>
          </rPr>
          <t>Talisa Lee:</t>
        </r>
        <r>
          <rPr>
            <sz val="9"/>
            <color indexed="81"/>
            <rFont val="Tahoma"/>
            <family val="2"/>
          </rPr>
          <t xml:space="preserve">
During Reporting Period</t>
        </r>
      </text>
    </comment>
    <comment ref="Z4" authorId="0" shapeId="0" xr:uid="{A55AA35F-B8D6-4E9E-BF31-DAD7BA93A16C}">
      <text>
        <r>
          <rPr>
            <b/>
            <sz val="9"/>
            <color indexed="81"/>
            <rFont val="Tahoma"/>
            <family val="2"/>
          </rPr>
          <t>Talisa Lee:</t>
        </r>
        <r>
          <rPr>
            <sz val="9"/>
            <color indexed="81"/>
            <rFont val="Tahoma"/>
            <family val="2"/>
          </rPr>
          <t xml:space="preserve">
Reporting Phase - Closed &amp; Closiing for reporting period</t>
        </r>
      </text>
    </comment>
    <comment ref="AA4" authorId="0" shapeId="0" xr:uid="{4D93842B-5BAC-420D-A1EB-C6B44ACB5611}">
      <text>
        <r>
          <rPr>
            <b/>
            <sz val="9"/>
            <color indexed="81"/>
            <rFont val="Tahoma"/>
            <family val="2"/>
          </rPr>
          <t>Talisa Lee:</t>
        </r>
        <r>
          <rPr>
            <sz val="9"/>
            <color indexed="81"/>
            <rFont val="Tahoma"/>
            <family val="2"/>
          </rPr>
          <t xml:space="preserve">
Reporting Phase - Closed &amp; Closiing for reporting period</t>
        </r>
      </text>
    </comment>
    <comment ref="AB4" authorId="0" shapeId="0" xr:uid="{43F584EC-2311-45C5-AAD9-266BF4EF4332}">
      <text>
        <r>
          <rPr>
            <b/>
            <sz val="9"/>
            <color indexed="81"/>
            <rFont val="Tahoma"/>
            <family val="2"/>
          </rPr>
          <t>Talisa Lee:</t>
        </r>
        <r>
          <rPr>
            <sz val="9"/>
            <color indexed="81"/>
            <rFont val="Tahoma"/>
            <family val="2"/>
          </rPr>
          <t xml:space="preserve">
Reporting Phase - Closed &amp; Closiing for reporting period</t>
        </r>
      </text>
    </comment>
    <comment ref="AC4" authorId="0" shapeId="0" xr:uid="{9D07E392-CC8E-478F-9CCC-549B1308D0D0}">
      <text>
        <r>
          <rPr>
            <b/>
            <sz val="9"/>
            <color indexed="81"/>
            <rFont val="Tahoma"/>
            <family val="2"/>
          </rPr>
          <t>Talisa Lee:</t>
        </r>
        <r>
          <rPr>
            <sz val="9"/>
            <color indexed="81"/>
            <rFont val="Tahoma"/>
            <family val="2"/>
          </rPr>
          <t xml:space="preserve">
Rule 20A Status </t>
        </r>
      </text>
    </comment>
  </commentList>
</comments>
</file>

<file path=xl/sharedStrings.xml><?xml version="1.0" encoding="utf-8"?>
<sst xmlns="http://schemas.openxmlformats.org/spreadsheetml/2006/main" count="26503" uniqueCount="3162">
  <si>
    <t>California Public Utilties Commission</t>
  </si>
  <si>
    <r>
      <rPr>
        <b/>
        <sz val="20"/>
        <color theme="1"/>
        <rFont val="Garamond"/>
        <family val="1"/>
      </rPr>
      <t>Annual Report</t>
    </r>
    <r>
      <rPr>
        <sz val="20"/>
        <color theme="1"/>
        <rFont val="Garamond"/>
        <family val="1"/>
      </rPr>
      <t xml:space="preserve">  Electric Rule 20 Programs (A-C)</t>
    </r>
  </si>
  <si>
    <t>Unknown</t>
  </si>
  <si>
    <t>TBD</t>
  </si>
  <si>
    <t>GENERAL</t>
  </si>
  <si>
    <r>
      <rPr>
        <b/>
        <sz val="11"/>
        <color theme="1"/>
        <rFont val="Garamond"/>
        <family val="1"/>
      </rPr>
      <t>BACKGROUND:</t>
    </r>
    <r>
      <rPr>
        <sz val="11"/>
        <color theme="1"/>
        <rFont val="Garamond"/>
        <family val="1"/>
      </rPr>
      <t xml:space="preserve"> As directed in Decision 21-06-013, electric utilities shall annually report to the Commission information about all of the projects,
expenditures, and work credit balances for all communities in their service territories. This annual report template is designed for reporting all Rule 20A, 20B, and 20C projects in the reporting period.  The first sheet is for project level data and the second sheet is for community level data.  
The utilities shall meet with Energy Division or vice versa upon request to further refine the template prior to the annual submission deadline of April 1. Therefore, this template may be subject to change.
</t>
    </r>
    <r>
      <rPr>
        <b/>
        <sz val="11"/>
        <color theme="1"/>
        <rFont val="Garamond"/>
        <family val="1"/>
      </rPr>
      <t>INSTRUCTIONS:</t>
    </r>
    <r>
      <rPr>
        <sz val="11"/>
        <color theme="1"/>
        <rFont val="Garamond"/>
        <family val="1"/>
      </rPr>
      <t xml:space="preserve"> Complete the spreadsheet, listing all Electric Rule 20 programs' project and community level data from </t>
    </r>
    <r>
      <rPr>
        <sz val="11"/>
        <rFont val="Garamond"/>
        <family val="1"/>
      </rPr>
      <t>January 1, 2023 to December 31, 2025</t>
    </r>
    <r>
      <rPr>
        <sz val="11"/>
        <color theme="1"/>
        <rFont val="Garamond"/>
        <family val="1"/>
      </rPr>
      <t>. Please include all projects from planning phase to close out phase. The annual report is split into three tranches in order of importance of the data. Staff requests that the utilities make data available as they complete each tranche. Data provided should include everything up to December 31st, 2023 (i.e., data recorded after this data should NOT be included in this year's report). Do not leave cells blank; if a column is not applicable to a specific project please indicate this using "N/A" and if a value for a column is unknown indicate this using "Unknown."
Additionally, the utilities shall work with staff regarding the availability of project files in GIS format. GIS data should be provided in a shape file and should include project boundary, path of overhead infrastructure to be converted to underground, and path of trench where underground equipment is to be placed. The attribute table for each project should include all data in the project tab.
If the report contains confidential information, provide two separate versions via through KiteWorks: a redacted version for public distribution and an unredacted version. The files must be searchable and filterable. 
If you have questions, contact Julian Enis at Julian.Enis@cpuc.ca.gov and Messay Betru at Messay.Betru@cpuc.ca.gov.
This is the current template as of 11/02/2023.</t>
    </r>
  </si>
  <si>
    <t>DEFINITIONS</t>
  </si>
  <si>
    <t>Definitions of urban areas, urban clusters, and rural areas are per the US Census Bureau's 2010 definitions, which can be found here: https://www.census.gov/programs-surveys/geography/guidance/geo-areas/urban-rural/2010-urban-rural.html 
Urban Area: Areas meeting minimum population density requirements and encompassing more than 50,000 people. 
Urban Cluster: Areas meeting minimum population density requirements and encompassing more than 2,500 people and less than 50,000 people.
Rural Area: All areas not defined as either urban areas or urban clusters.</t>
  </si>
  <si>
    <t>Response contains Confidential Information in Accordance with California Law and Regulations</t>
  </si>
  <si>
    <t xml:space="preserve">Rule 20 Project Data </t>
  </si>
  <si>
    <t>2023, 2024, 2025</t>
  </si>
  <si>
    <t>Tranche 1 (High Priority)</t>
  </si>
  <si>
    <t>Tranche 3 (Lower Priority)</t>
  </si>
  <si>
    <t>Project Sponsor</t>
  </si>
  <si>
    <t>Other Project Sponsors</t>
  </si>
  <si>
    <t>County</t>
  </si>
  <si>
    <t xml:space="preserve">Project City </t>
  </si>
  <si>
    <t>Utility Undergrounding District</t>
  </si>
  <si>
    <t>Project Name/Identifier</t>
  </si>
  <si>
    <t>Project Address (Street, City, ZIP Code)</t>
  </si>
  <si>
    <t>R20 Project Type (A/B/C/D)</t>
  </si>
  <si>
    <t>Applicant Type</t>
  </si>
  <si>
    <t>Project Status (Active/Hold/Cancelled)</t>
  </si>
  <si>
    <t>Project Stage</t>
  </si>
  <si>
    <t>Project Completion  Date (PCD)</t>
  </si>
  <si>
    <t>PCD, Forecast or Actual?</t>
  </si>
  <si>
    <t>Trench Length (ft) (Rule 20A Only)</t>
  </si>
  <si>
    <t>Length, Estimated or Design?</t>
  </si>
  <si>
    <t>Project Cost (Actual, Non-Adjusted)</t>
  </si>
  <si>
    <t>Actual Cost/ Current Estimated At Completion (EAC)*</t>
  </si>
  <si>
    <t>Current/ Actual      Cost/ Ft</t>
  </si>
  <si>
    <t>Explanation for Outlier Costs</t>
  </si>
  <si>
    <t>Centerline Footage of Primary OH Line Converted</t>
  </si>
  <si>
    <t>Line Footage of Primary UG Circuit</t>
  </si>
  <si>
    <t>Number of  Meters Converted to UG Service</t>
  </si>
  <si>
    <t>Project Spend to Date (ITD)</t>
  </si>
  <si>
    <t>Project Spend, Report Year (YTD)</t>
  </si>
  <si>
    <t>In Shape File</t>
  </si>
  <si>
    <t>Joint Trench Participants? (Rule 20A Only)</t>
  </si>
  <si>
    <t>Public Interest Criteria Met By Project (Rule 20A Only)</t>
  </si>
  <si>
    <t>Is this project being performed in top 25% DAC per CalEnviroScreen 4.0?</t>
  </si>
  <si>
    <t>Environmental Mitigations required?</t>
  </si>
  <si>
    <t>Storm Water Pollution Prevention Plan (SWPPP) required?</t>
  </si>
  <si>
    <t>Project in Urban/Urban Cluster/Rural (Defined in the American Community Survey)</t>
  </si>
  <si>
    <t># of Poles Removed as Part of Project Scope</t>
  </si>
  <si>
    <t>Projected/Final Cost to Non-Ratepayers</t>
  </si>
  <si>
    <t>Non-Ratepayer Funding Source</t>
  </si>
  <si>
    <t>LLC, JONATHAN ST</t>
  </si>
  <si>
    <t>n/a</t>
  </si>
  <si>
    <t>San Bernardino</t>
  </si>
  <si>
    <t xml:space="preserve">Adelanto </t>
  </si>
  <si>
    <t>TD2063454/TD2063456</t>
  </si>
  <si>
    <t>11701 BARCELONA AVE ADELANTO CA 92301</t>
  </si>
  <si>
    <t>B</t>
  </si>
  <si>
    <t>Contractor</t>
  </si>
  <si>
    <t>Cancelled</t>
  </si>
  <si>
    <t>EAC</t>
  </si>
  <si>
    <t>No</t>
  </si>
  <si>
    <t>Yes</t>
  </si>
  <si>
    <t xml:space="preserve">Urban Cluster </t>
  </si>
  <si>
    <t>-</t>
  </si>
  <si>
    <t>AGOURA HILLS, CITY OF</t>
  </si>
  <si>
    <t xml:space="preserve">Los Angeles </t>
  </si>
  <si>
    <t>Agoura Hills</t>
  </si>
  <si>
    <t>TD2135960</t>
  </si>
  <si>
    <t>AGOURA RD &amp; CORNELL RD AGOURA HILLS CA 91301</t>
  </si>
  <si>
    <t>Government Agency</t>
  </si>
  <si>
    <t>Active</t>
  </si>
  <si>
    <t>Estimating/Design</t>
  </si>
  <si>
    <t xml:space="preserve">Forecast </t>
  </si>
  <si>
    <t>TD2184949/TD2184955</t>
  </si>
  <si>
    <t>Forecast</t>
  </si>
  <si>
    <t>Actual</t>
  </si>
  <si>
    <t xml:space="preserve">Unknown </t>
  </si>
  <si>
    <t>WAISMAN, GUY</t>
  </si>
  <si>
    <t>Los Angeles</t>
  </si>
  <si>
    <t>TD1712870/TD1712871</t>
  </si>
  <si>
    <t>28900 SILVER CREEK RD AGOURA HILLS CA 91301</t>
  </si>
  <si>
    <t>C</t>
  </si>
  <si>
    <t>Individual</t>
  </si>
  <si>
    <t>Urban Cluster</t>
  </si>
  <si>
    <t>HEINTZ, TIM</t>
  </si>
  <si>
    <t>TD2207985</t>
  </si>
  <si>
    <t>31553 LOBO CANYON RD AGOURA HILLS CA 91301</t>
  </si>
  <si>
    <t>Construction</t>
  </si>
  <si>
    <t xml:space="preserve">Agoura Hills </t>
  </si>
  <si>
    <t>22-2003</t>
  </si>
  <si>
    <t>TD1989613/ TD1989599</t>
  </si>
  <si>
    <t>Cornell Road -- 140' S/O CL Agoura Rd to Cornell Way</t>
  </si>
  <si>
    <t>A</t>
  </si>
  <si>
    <t>Design</t>
  </si>
  <si>
    <t>Heavy Volume of Vehicular/Pedestrian/Other Traffic</t>
  </si>
  <si>
    <t>Alhambra</t>
  </si>
  <si>
    <t>R2M19-10</t>
  </si>
  <si>
    <t xml:space="preserve">Chapel Ave/ Los Higos St to Mission Road </t>
  </si>
  <si>
    <t>Hold</t>
  </si>
  <si>
    <t>Planning</t>
  </si>
  <si>
    <t>Preliminary</t>
  </si>
  <si>
    <t xml:space="preserve">Chapel Ave/San Marino Ave to Linda Vista Avenue </t>
  </si>
  <si>
    <t>TD1786964/TD1786963</t>
  </si>
  <si>
    <t>Commonwealth/Palm Ave to Olive Ave</t>
  </si>
  <si>
    <t>ANAHEIM, CITY OF</t>
  </si>
  <si>
    <t>Orange</t>
  </si>
  <si>
    <t>Anaheim</t>
  </si>
  <si>
    <t>TD2120524/ TD2187527</t>
  </si>
  <si>
    <t>BEACH BLVD ANAHEIM CA 92833</t>
  </si>
  <si>
    <t>TD1224338/TD1474090</t>
  </si>
  <si>
    <t>BEACH BLVD FROM LINCOLN TO BALL RD ANAHEIM CA 92833</t>
  </si>
  <si>
    <t>SCHULENBERG, MATTHEW</t>
  </si>
  <si>
    <t>TD2374114/TD2374117</t>
  </si>
  <si>
    <t>21351 YUCCA LOMA RD APPLE VALLEY CA 92307</t>
  </si>
  <si>
    <t>LGI HOMES</t>
  </si>
  <si>
    <t>Apple Valley</t>
  </si>
  <si>
    <t>TD2038249/ TD2038254</t>
  </si>
  <si>
    <t>17247: OCOTILLA RD &amp; RAMONA AVE APPLE VALLEY CA 92307</t>
  </si>
  <si>
    <t>Urban Cluste</t>
  </si>
  <si>
    <t>KS INVESTMENT GROUP, INC</t>
  </si>
  <si>
    <t>TD1957304/TD1957305</t>
  </si>
  <si>
    <t>22520 BEAR VALLEY RD APPLE VALLEY CA 92308</t>
  </si>
  <si>
    <t>Closed</t>
  </si>
  <si>
    <t>UNKNOWN</t>
  </si>
  <si>
    <t>TD2448523</t>
  </si>
  <si>
    <t>US HWY 18 &amp; RANCHERIAS RD APPLE VALLEY CA 92307</t>
  </si>
  <si>
    <t>Apple Bear Valley, LLC.</t>
  </si>
  <si>
    <t>TD2168785</t>
  </si>
  <si>
    <t>TR- NONE BEAR VALLEY RD &amp; APPLE VALLEY APPLE VALLEY CA 92308</t>
  </si>
  <si>
    <t xml:space="preserve">Apple Valley </t>
  </si>
  <si>
    <t>TD2130739/ TD210740</t>
  </si>
  <si>
    <t>Business</t>
  </si>
  <si>
    <t>BECK, THOMAS</t>
  </si>
  <si>
    <t>Arcadia</t>
  </si>
  <si>
    <t>TD1780774/TD1780779</t>
  </si>
  <si>
    <t>236 HACIENDA DR ARCADIA CA 91006</t>
  </si>
  <si>
    <t>PRIME ENTERPRISES, LLC</t>
  </si>
  <si>
    <t>TD1544853</t>
  </si>
  <si>
    <t>4241 E LIVE OAK AVE ARCADIA CA 91006</t>
  </si>
  <si>
    <t>Artesia</t>
  </si>
  <si>
    <t>19-2778</t>
  </si>
  <si>
    <t>TD1685810/TD1685803/TD1685828/TD1685826</t>
  </si>
  <si>
    <t xml:space="preserve">Pioneer Blvd /166th Street to Arkansas Street </t>
  </si>
  <si>
    <t>Heavy Concentration of OH Facilities</t>
  </si>
  <si>
    <t>Barstow</t>
  </si>
  <si>
    <t>TD2291009/ TD2291010</t>
  </si>
  <si>
    <t>34?53'16.24"N, 117? 0'21.79"W BARSTOW CA 92311</t>
  </si>
  <si>
    <t>TD1723704</t>
  </si>
  <si>
    <t>STR# 187917E to 1847916E BARSTOW CA 92311</t>
  </si>
  <si>
    <t>TD1723702</t>
  </si>
  <si>
    <t>STR# 2308449s and 4495026E BARSTOW CA 92311</t>
  </si>
  <si>
    <t>TD1731654</t>
  </si>
  <si>
    <t>STR# 328703S AND STR# 2268526E BARSTOW CA 92311</t>
  </si>
  <si>
    <t>TD1731635</t>
  </si>
  <si>
    <t>STR# 330503S AND STR# 330502S BARSTOW CA 92311</t>
  </si>
  <si>
    <t>TD1731646</t>
  </si>
  <si>
    <t>STR#80833S AND 4660004E BARSTOW CA 92311</t>
  </si>
  <si>
    <t xml:space="preserve">Barstow </t>
  </si>
  <si>
    <t>4769-2014</t>
  </si>
  <si>
    <t>TD990503/TD990501/TD2320114/TD2320116</t>
  </si>
  <si>
    <t>Rimrock Rd./ Rushmore Dr. and Higgins Rd</t>
  </si>
  <si>
    <t>Arterial Street or Major Collector</t>
  </si>
  <si>
    <t>TD2291182/TD2291183</t>
  </si>
  <si>
    <t>(34?59'16.14"N, 116?35'22.25"W BARSTOW CA 92311</t>
  </si>
  <si>
    <t>TD2291018/ TD2291019</t>
  </si>
  <si>
    <t>34?53'24.02"N, 117? 0'10.61"W BARSTOW CA 92311</t>
  </si>
  <si>
    <t>TD2291027 TD2291028</t>
  </si>
  <si>
    <t>34?53'26.48"N, 117? 0'7.57"W BARSTOW CA 92311</t>
  </si>
  <si>
    <t>TD2290932/TD2290933</t>
  </si>
  <si>
    <t>34?53'9.37"N, 117? 0'55.19"W BARSTOW CA 92311</t>
  </si>
  <si>
    <t>TD2291054/ TD2291055</t>
  </si>
  <si>
    <t>34?54'1.85"N, 116?59'19.15"W BARSTOW CA 92311</t>
  </si>
  <si>
    <t>TD291062/ TD2291063</t>
  </si>
  <si>
    <t>34?54'12.84"N, 116?59'4.12"W BARSTOW CA 92311</t>
  </si>
  <si>
    <t>TD2291093/ TD2291094</t>
  </si>
  <si>
    <t>34?54'29.15"N, 116?50'47.41"W BARSTOW CA 92311</t>
  </si>
  <si>
    <t>TD2291110/ TD2291111</t>
  </si>
  <si>
    <t>TD2291118/ TD2291119</t>
  </si>
  <si>
    <t>34?54'38.69"N, 116?48'26.94"W BARSTOW CA 92311</t>
  </si>
  <si>
    <t>TD2291084/ TD2291085</t>
  </si>
  <si>
    <t>34?54'4.63"N, 116?54'54.82"W BARSTOW CA 92311</t>
  </si>
  <si>
    <t>TD2291076/ TD2291077</t>
  </si>
  <si>
    <t>34?54'5.14"N, 116?55'20.89"W BARSTOW CA 92311</t>
  </si>
  <si>
    <t>TD2291122/ TD2291123</t>
  </si>
  <si>
    <t>34?55'7.14"N, 116?46'6.08"W BARSTOW CA 92311</t>
  </si>
  <si>
    <t>TD2291136/ TD2291137</t>
  </si>
  <si>
    <t>34?56'25.20"N, 116?41'49.73"W BARSTOW CA 92311</t>
  </si>
  <si>
    <t>TD2291156/ TD2291157</t>
  </si>
  <si>
    <t>34?57'22.27"N, 116?39'43.23"W BARSTOW CA 92311</t>
  </si>
  <si>
    <t>TD2291163/ TD2291164</t>
  </si>
  <si>
    <t>34?57'36.20"N, 116?39'11.83"W BARSTOW CA 92311</t>
  </si>
  <si>
    <t>TD2291169/ TD2291170</t>
  </si>
  <si>
    <t>34?58'31.48"N, 116?37'5.35"W BARSTOW CA 92311</t>
  </si>
  <si>
    <t>TD2291186/ TD2291187</t>
  </si>
  <si>
    <t>35? 4'19.23"N, 116?24'38.68"W BARSTOW CA 92311</t>
  </si>
  <si>
    <t>TD2291194/ TD2291195</t>
  </si>
  <si>
    <t>35? 8'15.79"N, 116?12'28.24"W BARSTOW CA 92311</t>
  </si>
  <si>
    <t>TD2291202/ TD2291203</t>
  </si>
  <si>
    <t>35?15'43.14"N, 116? 4'31.85"W BARSTOW CA 92311</t>
  </si>
  <si>
    <t>TD2291215/ TD2291216</t>
  </si>
  <si>
    <t>35?15'58.45"N, 116? 4'7.26"W BARSTOW CA 92311</t>
  </si>
  <si>
    <t>TD2291232/ TD2291233</t>
  </si>
  <si>
    <t>35?16'42.21"N, 116? 3'0.12"W BARSTOW CA 92311</t>
  </si>
  <si>
    <t>TD2291234/ TD2291235</t>
  </si>
  <si>
    <t>35?21'29.44"N, 115?55'40.97"W BARSTOW CA 92311</t>
  </si>
  <si>
    <t>TD2291256/ TD2291257</t>
  </si>
  <si>
    <t>35?22'25.75"N, 115?53'35.33"W BARSTOW CA 92311</t>
  </si>
  <si>
    <t>TD2291273/ TD2291274</t>
  </si>
  <si>
    <t>TD2291298/ TD2291299</t>
  </si>
  <si>
    <t>35?26'40.89"N, 115?40'20.90"W BARSTOW CA 92311</t>
  </si>
  <si>
    <t>TD2291292/ TD2291293</t>
  </si>
  <si>
    <t>35?26'40.89"N, 115?40'20.90"W) BARSTOW CA 92311</t>
  </si>
  <si>
    <t>TD2291281/ TD2291282</t>
  </si>
  <si>
    <t>35?26'7.83"N, 115?41'55.06"W BARSTOW CA 92311</t>
  </si>
  <si>
    <t>TD2291309/ TD2291310</t>
  </si>
  <si>
    <t>35?27'44.59"N, 115?28'38.83"W BARSTOW CA 92311</t>
  </si>
  <si>
    <t>TD2291320/ TD2291321</t>
  </si>
  <si>
    <t>35?28'23.92"N, 115?26'55.78"W BARSTOW CA 92311</t>
  </si>
  <si>
    <t>TD2291323/ TD2291324</t>
  </si>
  <si>
    <t>35?30'10.61"N, 115?26'9.60"W BARSTOW CA 92311</t>
  </si>
  <si>
    <t>TD2291329/ TD2291330</t>
  </si>
  <si>
    <t>35?30'55.65"N, 115?25'49.74"W) BARSTOW CA 92311</t>
  </si>
  <si>
    <t>TD2291331/ TD2291332</t>
  </si>
  <si>
    <t>35?32'53.48"N, 115?24'59.85"W BARSTOW CA 92311</t>
  </si>
  <si>
    <t>MR. SODHI INC</t>
  </si>
  <si>
    <t>TD2053926/TD2066237</t>
  </si>
  <si>
    <t>ARMORY X WISTERIA AVE BARSTOW CA 92311</t>
  </si>
  <si>
    <t>TD2291041/TD2291042</t>
  </si>
  <si>
    <t>I-15 NEAR RIVERSIDE, BARSTOW CONFLICT 5 BARSTOW CA 92311</t>
  </si>
  <si>
    <t>TD2291146/ TD2291147</t>
  </si>
  <si>
    <t>I-15 SOUTH OF HARVARD RD. BARSTOW CA 92311</t>
  </si>
  <si>
    <t>TD2290925/ TD2290926</t>
  </si>
  <si>
    <t>I-15, 22 MILES TO BARSTOW RD BARSTOW CA 92311</t>
  </si>
  <si>
    <t>TD2290918/ TD2290919</t>
  </si>
  <si>
    <t>I-15, EAST OF L STREET BARSTOW CA 92311</t>
  </si>
  <si>
    <t>TD2290894/ TD2290895</t>
  </si>
  <si>
    <t>I-15, SOUTH OF LENWOOD RD BARSTOW CA 92311</t>
  </si>
  <si>
    <t>Rancho Pacific Global Partners</t>
  </si>
  <si>
    <t>Riverside</t>
  </si>
  <si>
    <t>Beaumont</t>
  </si>
  <si>
    <t>TD1951552/TD1951616/TD2090802</t>
  </si>
  <si>
    <t>1396 DESERT LAWN DRIVE BEAUMONT CA 92223</t>
  </si>
  <si>
    <t>TD2128953/TD2128954</t>
  </si>
  <si>
    <t>CALIFORNIA AVE/  E 1ST ST BEAUMONT CA 92223</t>
  </si>
  <si>
    <t>TD2413658/TD2413659</t>
  </si>
  <si>
    <t>S/S OAK VALLEY PKWY I10 W TO OAK VIEW DR BEAUMONT CA 92223</t>
  </si>
  <si>
    <t>TD2489591</t>
  </si>
  <si>
    <t>460 W 1ST ST BEAUMONT CA 92223</t>
  </si>
  <si>
    <t>Rural</t>
  </si>
  <si>
    <t>DRAPER 26, LLC</t>
  </si>
  <si>
    <t xml:space="preserve">Riverside </t>
  </si>
  <si>
    <t xml:space="preserve">Beaumont </t>
  </si>
  <si>
    <t>TD2037816/TD2012944</t>
  </si>
  <si>
    <t>449 E 4TH ST BEAUMONT CA 92223</t>
  </si>
  <si>
    <t>IV5 853 E 3rd Street LLC</t>
  </si>
  <si>
    <t>TD2389807/TD2389809</t>
  </si>
  <si>
    <t>TR38724: 800 E 1ST ST BEAUMONT CA 92223</t>
  </si>
  <si>
    <t>Uknown</t>
  </si>
  <si>
    <t>TD2483359/TD2483409</t>
  </si>
  <si>
    <t>E 11 ST &amp; MICHIGAN AVE BEAUMONT CA 92223</t>
  </si>
  <si>
    <t>TD2483574/TD2483584</t>
  </si>
  <si>
    <t>12TH ST &amp; MICHIGAN AVE BEAUMONT CA 92223</t>
  </si>
  <si>
    <t>PERRISHEMLOCK LLC</t>
  </si>
  <si>
    <t>Bell Gardens</t>
  </si>
  <si>
    <t>TD1578083/TD1578084</t>
  </si>
  <si>
    <t>7604 PERRY ROAD BELL GARDENS CA 90201</t>
  </si>
  <si>
    <t>Bellflower</t>
  </si>
  <si>
    <t>TD2374538</t>
  </si>
  <si>
    <t>16801 WOODRUFF AVE BELLFLOWER CA 90706</t>
  </si>
  <si>
    <t>CLOOBECK, STEPHEN</t>
  </si>
  <si>
    <t>Beverly Hills</t>
  </si>
  <si>
    <t>TD1818531/TD1936049</t>
  </si>
  <si>
    <t>1014 N ROXBURY DR BEVERLY HILLS CA 90210</t>
  </si>
  <si>
    <t>FISH FACE LLC</t>
  </si>
  <si>
    <t>TD1745596/TD1745597</t>
  </si>
  <si>
    <t>705 N HILLCREST RD BEVERLY HILLS CA 90210</t>
  </si>
  <si>
    <t>OPD BLYTHE LLC</t>
  </si>
  <si>
    <t>Blythe</t>
  </si>
  <si>
    <t>TD2350363/TD2350364</t>
  </si>
  <si>
    <t>E 14TH AND S INTAKE BLVD BLYTHE CA 92225</t>
  </si>
  <si>
    <t>LENNAR HOMES OF CALIFORNIA LLC</t>
  </si>
  <si>
    <t>Brea</t>
  </si>
  <si>
    <t>TD2384804/TD2384807</t>
  </si>
  <si>
    <t>16423 BLAKE RD BREA CA 92823</t>
  </si>
  <si>
    <t>Buena Park</t>
  </si>
  <si>
    <t>TD1976684/TD1976683</t>
  </si>
  <si>
    <t>Orangethorpe Ave. from 500 ' West of Knott to West of Holder- PHII</t>
  </si>
  <si>
    <t>C&amp;C DEVELOPMENT CO, LLC</t>
  </si>
  <si>
    <t>TD2284412/ TD2284414</t>
  </si>
  <si>
    <t>7101 LINCOLN AVE BUENA PARK CA 90620</t>
  </si>
  <si>
    <t>KB HOMES</t>
  </si>
  <si>
    <t>TD1477348/TD1477350</t>
  </si>
  <si>
    <t>TR17667R20C JT PROJ XMN BUENA PARK CA 90621</t>
  </si>
  <si>
    <t>CALABASAS AUTO PARK, LLC</t>
  </si>
  <si>
    <t>Calabasas</t>
  </si>
  <si>
    <t>TD1699903/TD169904</t>
  </si>
  <si>
    <t>23823 VENTURA BLVD CALABASAS CA 91302</t>
  </si>
  <si>
    <t xml:space="preserve">Active </t>
  </si>
  <si>
    <t>TROJAN STORAGE OF CALABASAS</t>
  </si>
  <si>
    <t>TD1821809/TD1821819</t>
  </si>
  <si>
    <t>5050 OLD SCANDIA LN CALABASAS CA 91302</t>
  </si>
  <si>
    <t xml:space="preserve">Business </t>
  </si>
  <si>
    <t>KOFDARALI, HAGOP</t>
  </si>
  <si>
    <t>Calimesa</t>
  </si>
  <si>
    <t>TD1938514/TD1938519</t>
  </si>
  <si>
    <t>727 COUNTY LINE LANE CALIMESA CA 92320</t>
  </si>
  <si>
    <t>MESA VERDE OWNERS, LLC</t>
  </si>
  <si>
    <t>TD2484046/TD2484059</t>
  </si>
  <si>
    <t>SANDALWOOD DR &amp; 7TH ST CALIMESA CA 92320</t>
  </si>
  <si>
    <t>Ventura</t>
  </si>
  <si>
    <t>Camarillo</t>
  </si>
  <si>
    <t>2015-114</t>
  </si>
  <si>
    <t xml:space="preserve">TD1077218/TD1077213 </t>
  </si>
  <si>
    <t xml:space="preserve">Las Posas/ Marco Dr to Antonio Ave </t>
  </si>
  <si>
    <t>Barry60 LP</t>
  </si>
  <si>
    <t>TD2058195/TD2058196</t>
  </si>
  <si>
    <t>2790 BARRY ST EV CAMARILLO CA 93010</t>
  </si>
  <si>
    <t>WH Camarillo 285, LLC</t>
  </si>
  <si>
    <t>TD1865432/TD1865437</t>
  </si>
  <si>
    <t>5969 - S LEWIS RD/PLEASANT VALLEY RD CAMARILLO CA 93012</t>
  </si>
  <si>
    <t>TD1807927/TD1807928</t>
  </si>
  <si>
    <t>CASA PACIFICA YOUTH CONNECTION</t>
  </si>
  <si>
    <t xml:space="preserve">Santa Barbara </t>
  </si>
  <si>
    <t>TD223870/ TD223872</t>
  </si>
  <si>
    <t>1728 S LEWIS RD CAMARILLO CA 93012</t>
  </si>
  <si>
    <t>SHEA HOMES, LP</t>
  </si>
  <si>
    <t>Santa Barbara</t>
  </si>
  <si>
    <t>TD1625287/ TD1625289</t>
  </si>
  <si>
    <t>5976; OLD SOMIS RD / SEMINARY RD CAMARILLO CA 93012</t>
  </si>
  <si>
    <t>CARPINTERIA, CITY OF</t>
  </si>
  <si>
    <t>Carpinteria</t>
  </si>
  <si>
    <t>TD1654052/TD1654056</t>
  </si>
  <si>
    <t>CACTUS LANE &amp; CARPINTERIA AVE. CARPINTERIA CA 93117</t>
  </si>
  <si>
    <t>TD948289</t>
  </si>
  <si>
    <t>NIPOMO DR &amp; HIGHWAY 101 CARPINTERIA CA 93013</t>
  </si>
  <si>
    <t>KP CORAL TREE, LLC</t>
  </si>
  <si>
    <t>Carson</t>
  </si>
  <si>
    <t>TD2428277/TD2428278</t>
  </si>
  <si>
    <t>1210 E 223RD ST CARSON CA 90745</t>
  </si>
  <si>
    <t>TD1875104/TD1875105</t>
  </si>
  <si>
    <t>S Main Street and Lenardo Drive CARSON CA 90745</t>
  </si>
  <si>
    <t>TD2439021/TD2439022</t>
  </si>
  <si>
    <t>AO685 CATHEDRAL CITY, L.P</t>
  </si>
  <si>
    <t>Cathedral City</t>
  </si>
  <si>
    <t>TD1722298</t>
  </si>
  <si>
    <t>RIO LARGO LANDAU BLVD/VEGA RD R20 CATHEDRAL CITY CA 92234</t>
  </si>
  <si>
    <t>PACIFIC SHORES OPP ZONE INVESTMENTS LP</t>
  </si>
  <si>
    <t>TD2348551/TD2348561</t>
  </si>
  <si>
    <t>33100 RANCHO VISTA DR G CATHEDRAL CITY CA 92234</t>
  </si>
  <si>
    <t>SILVER ROCK DEVELOPMENT INC</t>
  </si>
  <si>
    <t>TD2268840/ TD2268809</t>
  </si>
  <si>
    <t>68557 GROVE STREET CATHEDRAL CITY CA 92234</t>
  </si>
  <si>
    <t>Closing</t>
  </si>
  <si>
    <t>CATHEDRAL CITY, CITY OF</t>
  </si>
  <si>
    <t>TD1918937/TD2107343/TD2211994</t>
  </si>
  <si>
    <t>E. PALM CANYON &amp; GOLF CLUB AND CANYON PL CATHEDRAL CITY CA 92234</t>
  </si>
  <si>
    <t>Desert Housing Ventures, LLC</t>
  </si>
  <si>
    <t>TD2007991</t>
  </si>
  <si>
    <t>TRACT 37755-1: R20 OH TO UG, RAMON RD CATHEDRAL CITY CA 92234</t>
  </si>
  <si>
    <t xml:space="preserve">Rural </t>
  </si>
  <si>
    <t>Cerritos</t>
  </si>
  <si>
    <t>2014-1</t>
  </si>
  <si>
    <t>TD872800/TD872804</t>
  </si>
  <si>
    <t>Shoemaker/Droxford-183rd</t>
  </si>
  <si>
    <t>Redesign required to prevent construction of UG facility under storm drain</t>
  </si>
  <si>
    <t>Civic/Scenic/Historical/Other Interest to General Public</t>
  </si>
  <si>
    <t>Chino</t>
  </si>
  <si>
    <t>2007-030</t>
  </si>
  <si>
    <t>TD1914350/TD1914461</t>
  </si>
  <si>
    <t>Ramona Avenue - Flood Control to Chino Hills Parkway</t>
  </si>
  <si>
    <t>TD1689343/TD1689386</t>
  </si>
  <si>
    <t>CHINO CORONA RD &amp; CUCAMONGA AVE CHINO CA 91708</t>
  </si>
  <si>
    <t>TH MIRAMONTE INVESTOR, LLC</t>
  </si>
  <si>
    <t>TD1689234/TD1689241</t>
  </si>
  <si>
    <t>CHINO CORONA RD &amp; CUCAMONGA AVE. CHINO CA 91708</t>
  </si>
  <si>
    <t>TD2336605/TD2336606</t>
  </si>
  <si>
    <t>S/E CORNER MOUNTAIN AVE AND BICKMORE AVE CHINO CA 91708</t>
  </si>
  <si>
    <t>CHINO PRESERVE DEVELOPMENT</t>
  </si>
  <si>
    <t>TD220340/TD2207341/ TD2220144</t>
  </si>
  <si>
    <t>TR16420 - PINE AVENUE CHINO CA 91708</t>
  </si>
  <si>
    <t>TRI POINTE HOMES INC</t>
  </si>
  <si>
    <t>TD2325617/TD2333076</t>
  </si>
  <si>
    <t>TR20312-2 WEST PRESERVE LOOP CHINO CA 91708</t>
  </si>
  <si>
    <t>CHINO VALLEY USD</t>
  </si>
  <si>
    <t>TD1796215/TD1796216</t>
  </si>
  <si>
    <t>10TH ST &amp; JEFFERSON AVE CHINO CA 91710</t>
  </si>
  <si>
    <t>KILGORE, VALERIE</t>
  </si>
  <si>
    <t>TD1829777/TD1829778</t>
  </si>
  <si>
    <t>13461 RAMONA AVE CHINO CA 91710</t>
  </si>
  <si>
    <t xml:space="preserve">San Bernardino </t>
  </si>
  <si>
    <t>TD2264450/TD2264452</t>
  </si>
  <si>
    <t>LANDEROS, JORGE</t>
  </si>
  <si>
    <t>TD2366008/TD2366009</t>
  </si>
  <si>
    <t>13010 2ND ST CHINO CA 91710</t>
  </si>
  <si>
    <t>TD2336240/ TD2336245</t>
  </si>
  <si>
    <t>TR17571 - PINE AVE EAST MEADOWHOUSE CHINO CA 91710</t>
  </si>
  <si>
    <t>CRP LOVETP CHINO INDUSTRIAL OWNER LLC</t>
  </si>
  <si>
    <t>TD2388318</t>
  </si>
  <si>
    <t>13610 YORBA AVE CHINO CA 91710</t>
  </si>
  <si>
    <t>AMERICAN BEEF PACKERS, INC</t>
  </si>
  <si>
    <t>TD2358328/TD2358329/TD2425629</t>
  </si>
  <si>
    <t>13677 YORBA AVE CHINO CA 91710</t>
  </si>
  <si>
    <t>TD2490671</t>
  </si>
  <si>
    <t>MOUNTAIN AVE &amp; BICKMORE AVE CHINO CA 91708</t>
  </si>
  <si>
    <t>INDUSTRY, CITY OF</t>
  </si>
  <si>
    <t>City of Industry</t>
  </si>
  <si>
    <t>TD2338619/TD2338620/TD2342130</t>
  </si>
  <si>
    <t>TEMPLE N/O RAILROAD CITY OF INDUSTRY CA 91746</t>
  </si>
  <si>
    <t>Claremont</t>
  </si>
  <si>
    <t>2024-48</t>
  </si>
  <si>
    <t>TD2470151/TD2470152</t>
  </si>
  <si>
    <t>Arrow Hwy- Indian Hill Blvd to Villanova Dr.</t>
  </si>
  <si>
    <t>CLAREMONT MCKENNA COLLEGE RE</t>
  </si>
  <si>
    <t>TD1629370/TD1638606</t>
  </si>
  <si>
    <t>6TH ST W/O CLAREMONT BLVD CLAREMONT CA 91711</t>
  </si>
  <si>
    <t>THE CLAREMONT COLLEGES, INC</t>
  </si>
  <si>
    <t>TD1546874/TD1591221</t>
  </si>
  <si>
    <t>CLAREMONT BLVD N/O 6TH STREET CLAREMONT CA 91711</t>
  </si>
  <si>
    <t>RAMIREZ, ANDRES</t>
  </si>
  <si>
    <t>TD2376049/TD2376050</t>
  </si>
  <si>
    <t>CLAREMONT BLVD N/O ARROW ROUTE CLAREMONT CA 91711</t>
  </si>
  <si>
    <t>SOUTHERN CALIFORNIA EDISON</t>
  </si>
  <si>
    <t>Colton</t>
  </si>
  <si>
    <t>TD2196548/TD2196550</t>
  </si>
  <si>
    <t>21661 BARTON RD COLTON CA 92324</t>
  </si>
  <si>
    <t>TD2125973/TD2125975</t>
  </si>
  <si>
    <t>Commerce</t>
  </si>
  <si>
    <t>22-32</t>
  </si>
  <si>
    <t>TD1983483/ TD1983481/TD2447837</t>
  </si>
  <si>
    <t>Harbor Street / Commerce Way to Entrada Street</t>
  </si>
  <si>
    <t>CITY VENTURES LLC</t>
  </si>
  <si>
    <t>TD1820833/TD1820834</t>
  </si>
  <si>
    <t>5550 COMMERCE CA 90040</t>
  </si>
  <si>
    <t>WILLIAMS, TUCKLEY</t>
  </si>
  <si>
    <t>TD2060626/TD2060627</t>
  </si>
  <si>
    <t>7421 E SLAUSON AVE COMMERCE CA 90040</t>
  </si>
  <si>
    <t>BRENNAN INVESTMENT GROUP</t>
  </si>
  <si>
    <t>Compton</t>
  </si>
  <si>
    <t>TD2189029/TD2189037</t>
  </si>
  <si>
    <t>507 E EUCLID AVE COMPTON CA 90222</t>
  </si>
  <si>
    <t>yes</t>
  </si>
  <si>
    <t>TD2458643/TTD2458645</t>
  </si>
  <si>
    <t>Myrrh St and Acacia Ave</t>
  </si>
  <si>
    <t>COMPTON UNIFIED SCHOOL DISTRICT</t>
  </si>
  <si>
    <t>TD2227482/TD2227481</t>
  </si>
  <si>
    <t>601 S ACACIA AVE, COMPTON 90220</t>
  </si>
  <si>
    <t>COMPTON HIGH SCHOOL</t>
  </si>
  <si>
    <t xml:space="preserve">Compton </t>
  </si>
  <si>
    <t>TD2300320</t>
  </si>
  <si>
    <t>OLEANDER / NORTH OF ALONDRA</t>
  </si>
  <si>
    <t>KEARNY STREET REAL ESTATE CO</t>
  </si>
  <si>
    <t>Corona</t>
  </si>
  <si>
    <t>TD1755885/TD1755886</t>
  </si>
  <si>
    <t>1541 SHERBORN ST CORONA CA 92879</t>
  </si>
  <si>
    <t>MCP INDUSTRIES INC</t>
  </si>
  <si>
    <t>TD2277339</t>
  </si>
  <si>
    <t>23835 TEMESCAL CANYON RD CORONA CA 92883</t>
  </si>
  <si>
    <t>COLORADO WEST CONSTRUCTION</t>
  </si>
  <si>
    <t>TD1608218</t>
  </si>
  <si>
    <t>CORONA CORONA CA 92595</t>
  </si>
  <si>
    <t>TD2162381/TD2243307</t>
  </si>
  <si>
    <t>TEMESCAL CANYON X/S DAWSON CANYON CORONA CA 92882</t>
  </si>
  <si>
    <t>TD1755819</t>
  </si>
  <si>
    <t>TD2183769/TD2183770</t>
  </si>
  <si>
    <t>31818-1 - BOSLEY LANE &amp; HORSETHIEF CNYN CORONA CA 92883</t>
  </si>
  <si>
    <t>TD2193104/TD2193106</t>
  </si>
  <si>
    <t>BOSLEY / HORSETHIEF CANYON (OH RELO) CORONA CA 92883</t>
  </si>
  <si>
    <t>BBG KRG, INC.</t>
  </si>
  <si>
    <t>TD2379882/TD2379883/TD2448633</t>
  </si>
  <si>
    <t xml:space="preserve">Corona </t>
  </si>
  <si>
    <t>TD2312412/ TD2312415</t>
  </si>
  <si>
    <t>BALBAS, JOE</t>
  </si>
  <si>
    <t>TD2248076/ TD2248258/ TD2259487/ TD2259488</t>
  </si>
  <si>
    <t>2895 S MAIN ST CORONA CA 92882</t>
  </si>
  <si>
    <t xml:space="preserve">Rove Operating </t>
  </si>
  <si>
    <t>TD2155363/ TD2155372</t>
  </si>
  <si>
    <t>APN 118-130-014 - 1341 W 6TH ST CORONA CA 92882</t>
  </si>
  <si>
    <t xml:space="preserve">KB Home </t>
  </si>
  <si>
    <t>TD2280202/ TD2280204</t>
  </si>
  <si>
    <t>BOSLEY LN/HORSETHIEF CYN (R20C) CORONA CA 92588</t>
  </si>
  <si>
    <t>SCIND SMITH POINT, LLC</t>
  </si>
  <si>
    <t>TD2365142/TD2365146</t>
  </si>
  <si>
    <t>212 N SMITH AVE CORONA CA 92878</t>
  </si>
  <si>
    <t>FITNESS INTERNATIONAL LLC</t>
  </si>
  <si>
    <t>TD2392219/TD2395577</t>
  </si>
  <si>
    <t>1415 W 6TH CORONA CA 92882</t>
  </si>
  <si>
    <t>KOK DEVELOPEMENT INC</t>
  </si>
  <si>
    <t>TD2225972/ TD2225978</t>
  </si>
  <si>
    <t>LAWSON RD (R20C) CORONA CA 92883</t>
  </si>
  <si>
    <t>OLSON URBAN HOUSING, LLC</t>
  </si>
  <si>
    <t xml:space="preserve">Orange </t>
  </si>
  <si>
    <t>Costa Mesa</t>
  </si>
  <si>
    <t>TD1904907</t>
  </si>
  <si>
    <t>17668/R20C OH-UG CONV/CHARLE ST. COSTA MESA CA 92627</t>
  </si>
  <si>
    <t>2021-32</t>
  </si>
  <si>
    <t xml:space="preserve">TD1924116 /TD1924114 </t>
  </si>
  <si>
    <t>Adams Ave/ Mesa Verde Dr. - Placentia Ave</t>
  </si>
  <si>
    <t>COSTA MESA, CITY OF</t>
  </si>
  <si>
    <t>TD1948416/TD2293014</t>
  </si>
  <si>
    <t>ADAMS AVE AND PLACENTIA COSTA MESA CA 92683</t>
  </si>
  <si>
    <t>TD1806096/TD1806124</t>
  </si>
  <si>
    <t>BERK PROPERTIES, LLC</t>
  </si>
  <si>
    <t>TD2291879/ TD229181</t>
  </si>
  <si>
    <t>TR19246/R20C OH/UG CONVERT/ALL ELECTRIC COSTA MESA CA 92627</t>
  </si>
  <si>
    <t>WMC LLC</t>
  </si>
  <si>
    <t>TD2428328/TD2428329</t>
  </si>
  <si>
    <t>222 VICTORIA PLACE R20 COSTA MESA CA 92627</t>
  </si>
  <si>
    <t xml:space="preserve">Rose Equities </t>
  </si>
  <si>
    <t>TD2207731/TD2207740</t>
  </si>
  <si>
    <t>1683 SUNFLOWER AVE. COSTA MESA 92626</t>
  </si>
  <si>
    <t>Century Communities of California, LLC</t>
  </si>
  <si>
    <t xml:space="preserve">Covina </t>
  </si>
  <si>
    <t>TD2076503/TD2076508</t>
  </si>
  <si>
    <t>TR83343 155 E COVINA BLVD COVINA CA 91722</t>
  </si>
  <si>
    <t>ENTRADA OWNER, LLC</t>
  </si>
  <si>
    <t>Culver City</t>
  </si>
  <si>
    <t>TD1697098</t>
  </si>
  <si>
    <t>6181 W CENTINELA AVE CULVER CITY CA 30230</t>
  </si>
  <si>
    <t>TD1521105</t>
  </si>
  <si>
    <t>6181 W CENTINELA AVE CULVER CITY CA 90230</t>
  </si>
  <si>
    <t>KUPPAHALLI, SAMEER</t>
  </si>
  <si>
    <t xml:space="preserve">Culver City </t>
  </si>
  <si>
    <t>TD2009305/ TD1984870</t>
  </si>
  <si>
    <t>11338 STEVENS AVE CULVER CITY CA 90230</t>
  </si>
  <si>
    <t>Cypress</t>
  </si>
  <si>
    <t>TD2408703/TD2408704</t>
  </si>
  <si>
    <t>Oak Knoll Park/Graham St and Orange Ave</t>
  </si>
  <si>
    <t>DELANO, CITY OF</t>
  </si>
  <si>
    <t>Kern</t>
  </si>
  <si>
    <t>Delano</t>
  </si>
  <si>
    <t>TD2130192/TD2130193</t>
  </si>
  <si>
    <t>1OTH AVE AND JEFFERSON ST DELANO CA 93215</t>
  </si>
  <si>
    <t>STATE, OF CALIFORNIA</t>
  </si>
  <si>
    <t>TD1735705/TD1735706</t>
  </si>
  <si>
    <t>448 DOVER PKWY DELANO CA 93215</t>
  </si>
  <si>
    <t>TD2042102/TD2042101</t>
  </si>
  <si>
    <t>ALBANY/GARCES DELANO CA 93215</t>
  </si>
  <si>
    <t>JJR MANAGEMENT SERVICES, INC</t>
  </si>
  <si>
    <t>TD2357443</t>
  </si>
  <si>
    <t>COUNTY LINE RD &amp; ALBANY ST DELANO CA 93215</t>
  </si>
  <si>
    <t>TD2357467</t>
  </si>
  <si>
    <t>PRESIDIO JJR VINEYARD ESTATES 100 LLC</t>
  </si>
  <si>
    <t>TD1924825</t>
  </si>
  <si>
    <t>HIETT 2&amp;3:  COUNTY LINE ROAD AND MELCHER DELANO CA 93215</t>
  </si>
  <si>
    <t>LEORA, LLC</t>
  </si>
  <si>
    <t>TD2194001/TD2194029</t>
  </si>
  <si>
    <t>TIMMONS AVENUE DELANO CA 93215</t>
  </si>
  <si>
    <t>DELANO RETAIL CENTER LLC</t>
  </si>
  <si>
    <t>TD1979265/TD1979264</t>
  </si>
  <si>
    <t>WOOLLOMES AVE &amp; STRADLEY STREET DELANO CA 93215</t>
  </si>
  <si>
    <t>Desert Hot Springs</t>
  </si>
  <si>
    <t>2024-038</t>
  </si>
  <si>
    <t>TD2316892/TD2319408</t>
  </si>
  <si>
    <t>N Indian Canyon/19th Ave to 20th Ave</t>
  </si>
  <si>
    <t>preliminary</t>
  </si>
  <si>
    <t>Diamond Bar</t>
  </si>
  <si>
    <t>2021-53</t>
  </si>
  <si>
    <t>TD1933973/TD1933916/ TD1970783/ TD1985428</t>
  </si>
  <si>
    <t>Brea Canyon Road - Cold Spring Lane to Cool Springs Drive</t>
  </si>
  <si>
    <t>Downey</t>
  </si>
  <si>
    <t>25-8297</t>
  </si>
  <si>
    <t>TD2451214/TD2451215</t>
  </si>
  <si>
    <t>Paramount Bvd/ N of Imperial Hwy to approx. 700' N</t>
  </si>
  <si>
    <t>Duarte</t>
  </si>
  <si>
    <t>TD2193029/TD2193035/TD2336343</t>
  </si>
  <si>
    <t>1230 HUNTINGTON DR DUARTE CA 91010</t>
  </si>
  <si>
    <t>CITY OF HOPE</t>
  </si>
  <si>
    <t>TD1814284/TD1814285</t>
  </si>
  <si>
    <t>CINCO ROBLES E/S FROM MARAND ST TO NOYON DUARTE CA 91010</t>
  </si>
  <si>
    <t xml:space="preserve">Eastvale </t>
  </si>
  <si>
    <t>21-52</t>
  </si>
  <si>
    <t>TD2128083</t>
  </si>
  <si>
    <t>HAMNER AVE R20 PROJECT, INSTALL FRC - TRANS</t>
  </si>
  <si>
    <t>TD1940147/TD1940142</t>
  </si>
  <si>
    <t>Schleisman Road and Hamner Avenue</t>
  </si>
  <si>
    <t>NEW HOME COMPANY, THE</t>
  </si>
  <si>
    <t>TD2094685/ TD2094688</t>
  </si>
  <si>
    <t>LIMONITE EASTVALE CA 92880</t>
  </si>
  <si>
    <t>WALMART</t>
  </si>
  <si>
    <t>TD2295513/TD2295514</t>
  </si>
  <si>
    <t>TR35061 - ARCHIBALD AVENUE EASTVALE CA 92880</t>
  </si>
  <si>
    <t>WOODSIDE 05S, LP</t>
  </si>
  <si>
    <t>TD2218815/ TD2218824</t>
  </si>
  <si>
    <t>38167: ORANGE ST EASTVALE CA 92880</t>
  </si>
  <si>
    <t>TD2237935/ TD2237936</t>
  </si>
  <si>
    <t>El Monte</t>
  </si>
  <si>
    <t>TD1678357</t>
  </si>
  <si>
    <t>3480 - 11707 GARVEY AVE &amp; 3100 BASEBALL EL MONTE CA 91732</t>
  </si>
  <si>
    <t>TD1678331</t>
  </si>
  <si>
    <t>PI PROPERTIES 66 LLC</t>
  </si>
  <si>
    <t>TD2096629/ TD2096631</t>
  </si>
  <si>
    <t>TR82797 CYPRESS AVE &amp; ORCHARD ST EL MONTE CA 91731</t>
  </si>
  <si>
    <t xml:space="preserve">Government Agency </t>
  </si>
  <si>
    <t xml:space="preserve">El Monte </t>
  </si>
  <si>
    <t>TD2121563/TD2121572</t>
  </si>
  <si>
    <t>TR83754;10505 BODGER ST/3131 SANTA ANITA EL MONTE CA 92612</t>
  </si>
  <si>
    <t xml:space="preserve">Cancelled </t>
  </si>
  <si>
    <t>CENTURY COMMUNITIES</t>
  </si>
  <si>
    <t>TD2229413/ TD2229421</t>
  </si>
  <si>
    <t>El Segundo</t>
  </si>
  <si>
    <t>TD2394442/TD2394441</t>
  </si>
  <si>
    <t>Lairport St/Mariposa Ave to 600' N</t>
  </si>
  <si>
    <t>Fillmore</t>
  </si>
  <si>
    <t>21-3844</t>
  </si>
  <si>
    <t>TD1934610/TD1934575</t>
  </si>
  <si>
    <t>Santa Clara Street/ Fillmore Street to Saratoga Street</t>
  </si>
  <si>
    <t>FILLMORE TERRACE, L.P.</t>
  </si>
  <si>
    <t>TD2265366/ TD2265369</t>
  </si>
  <si>
    <t>PALM ST &amp; VENTURA ST FILLMORE CA 93015</t>
  </si>
  <si>
    <t>Fontana</t>
  </si>
  <si>
    <t>2006-267</t>
  </si>
  <si>
    <t>Baseline/ Sierra Ave-Juniper Ave</t>
  </si>
  <si>
    <t>2006-266</t>
  </si>
  <si>
    <t>Juniper Ave/Baseline Ave-Highland Ave</t>
  </si>
  <si>
    <t>2017-04</t>
  </si>
  <si>
    <t>TD1408941/TD1408878</t>
  </si>
  <si>
    <t xml:space="preserve">Sierra Ave/ Miller Ave to Paine St N/O Foothill Blvd </t>
  </si>
  <si>
    <t xml:space="preserve">Closed </t>
  </si>
  <si>
    <t>2006-263</t>
  </si>
  <si>
    <t>South Highland/ Juniper Ave-Sierra Ave</t>
  </si>
  <si>
    <t>2006-265</t>
  </si>
  <si>
    <t>Walnut Ave/ Juniper Ave-Sierra Ave</t>
  </si>
  <si>
    <t>LENNAR HOMES OF CALIFORNIA INC</t>
  </si>
  <si>
    <t>TD1788469</t>
  </si>
  <si>
    <t>20224: DUNCAN CANYON RD &amp; CITRUS AVE FONTANA CA 92336</t>
  </si>
  <si>
    <t>FONTANA, CITY OF</t>
  </si>
  <si>
    <t>TD1917211/TD1917212</t>
  </si>
  <si>
    <t>7325 SIERRA AVE FONTANA CA 92335</t>
  </si>
  <si>
    <t>PICTOR 9813-9875 ALMOND AVE., LLC</t>
  </si>
  <si>
    <t>TD2270587/TD2270588/TD2289028/TD2289029</t>
  </si>
  <si>
    <t>9813 ALMOND AVENUE FONTANA CA 92335</t>
  </si>
  <si>
    <t>CALABASAS PROPERTY INC</t>
  </si>
  <si>
    <t>TD1672177/TD1672183</t>
  </si>
  <si>
    <t>CITRUS AVE &amp; VALLEY BLVD FONTANA CA 92335</t>
  </si>
  <si>
    <t>LIVE OAK LAND, LLC</t>
  </si>
  <si>
    <t>TD2117986/ TD2117988</t>
  </si>
  <si>
    <t>SANTA ANA/LIVE OAK FONTANA CA 92337</t>
  </si>
  <si>
    <t>FH II, LLC</t>
  </si>
  <si>
    <t>TD1910196/ TD2062097</t>
  </si>
  <si>
    <t>SOUTH HIGHLAND AVE FONTANA CA 92336</t>
  </si>
  <si>
    <t xml:space="preserve">Closing </t>
  </si>
  <si>
    <t>WERNER ENTERPRISES</t>
  </si>
  <si>
    <t>TD2030749/TD2030751</t>
  </si>
  <si>
    <t>10317 CALABASH AVE FONTANA CA 92337</t>
  </si>
  <si>
    <t>TD2206344/ TD2279703</t>
  </si>
  <si>
    <t>10622 TAMARIND AVE FONTANA CA 92336</t>
  </si>
  <si>
    <t>QR BIRTCHER BANANA AVE OWNER LLC</t>
  </si>
  <si>
    <t>TD2016429/TD2016432</t>
  </si>
  <si>
    <t>10958 BANANA AVE FONTANA CA 92337</t>
  </si>
  <si>
    <t>CP LOGISTICS CALABASH LLC</t>
  </si>
  <si>
    <t>TD1915025/ TD1913956</t>
  </si>
  <si>
    <t>11240 CALABASH AVE FONTANA CA 92337</t>
  </si>
  <si>
    <t>DUKE REALTY CORPORATION</t>
  </si>
  <si>
    <t>TD2032106/TD2032105</t>
  </si>
  <si>
    <t>13930 SANTA ANA AVE FONTANA CA 92337</t>
  </si>
  <si>
    <t>CRP/WP ALTA CUVEE VENTURE, LLC</t>
  </si>
  <si>
    <t>TD2060178/TD2026427</t>
  </si>
  <si>
    <t>14817 FOOTHILL BLVD FONTANA CA 92335</t>
  </si>
  <si>
    <t>PATRIOT USICV LIVE OAK LLC</t>
  </si>
  <si>
    <t>TD1920806/TD1920807</t>
  </si>
  <si>
    <t>14928 WASHINGTON DR FONTANA CA 92335</t>
  </si>
  <si>
    <t>HARB, AYMAN</t>
  </si>
  <si>
    <t>TD1778920/TD1778926</t>
  </si>
  <si>
    <t>15244 VALLEY FONTANA CA 92335</t>
  </si>
  <si>
    <t>CORNERSTONE DEV PARTNERS</t>
  </si>
  <si>
    <t>TD2012423/TD2012425</t>
  </si>
  <si>
    <t>15850 SLOVER AVE FONTANA CA 92337</t>
  </si>
  <si>
    <t>CATAWBA APG LLC</t>
  </si>
  <si>
    <t>TD1852730</t>
  </si>
  <si>
    <t>15922 SLOVER AVE FONTANA CA 99999</t>
  </si>
  <si>
    <t>DIEGO OF FONTANA, LLC</t>
  </si>
  <si>
    <t>TD1920815/ TD1920817</t>
  </si>
  <si>
    <t>16263 S HIGHLAND AVE FONTANA CA 92336</t>
  </si>
  <si>
    <t>PROLOGIS, LP</t>
  </si>
  <si>
    <t>TD2020611/TD2074332</t>
  </si>
  <si>
    <t>16422 SLOVER AVE FONTANA CA 92337</t>
  </si>
  <si>
    <t>ROMAN CATHOLIC BISHOP OF SB</t>
  </si>
  <si>
    <t>TD2105691/TD2105696</t>
  </si>
  <si>
    <t>16650 JURUPA AVE FONTANA CA 92337</t>
  </si>
  <si>
    <t>SLOVER AVENUE INDUSTRIAL, LLC</t>
  </si>
  <si>
    <t>TD2106927/TD2106930</t>
  </si>
  <si>
    <t>16726 SLOVER AVE FONTANA CA 92337</t>
  </si>
  <si>
    <t>Aldea Fontana Foothill, LLC</t>
  </si>
  <si>
    <t>TD1968187/TD1968197</t>
  </si>
  <si>
    <t>19941: 15186 FOOTHILL BLVD FONTANA CA 92335</t>
  </si>
  <si>
    <t>DR Horton</t>
  </si>
  <si>
    <t>TD1941935/TD1956913</t>
  </si>
  <si>
    <t>20155: MALOOF AVE FONTANA CA 92336</t>
  </si>
  <si>
    <t>IV1 14601 SLOVER AVE, LLC</t>
  </si>
  <si>
    <t>TD2094693/TD2094697</t>
  </si>
  <si>
    <t>20552: REDWOOD &amp; ALISO FONTANA CA 92337</t>
  </si>
  <si>
    <t>I-15 LOGISTICS LLC</t>
  </si>
  <si>
    <t>TD1975441/TD1975443</t>
  </si>
  <si>
    <t>4121 LYTLE CREEK RD FONTANA CA 92336</t>
  </si>
  <si>
    <t>BSREP III SIERRA CASA GRANDE LLC</t>
  </si>
  <si>
    <t>TD2028511/TD2043910</t>
  </si>
  <si>
    <t>5267 SIERRA AVE FONTANA CA 92236</t>
  </si>
  <si>
    <t>SAN GABRIEL VALLEY WATER CO</t>
  </si>
  <si>
    <t>TD1971021/TD1971022/TD2155815</t>
  </si>
  <si>
    <t>BASELINE ROAD &amp; ALDER AVE S/W CORNER FONTANA CA 92376</t>
  </si>
  <si>
    <t>CIVF VI-CA 1W02, LLC</t>
  </si>
  <si>
    <t>TD1801902/TD1801904</t>
  </si>
  <si>
    <t>BOYLE AND OLEANDER FONTANA CA 99999</t>
  </si>
  <si>
    <t>SIERRA AVENUE INDUSTRIAL LLC</t>
  </si>
  <si>
    <t>TD1826888/TD1826889</t>
  </si>
  <si>
    <t>BOYLE AVE. BETWEEN JUNIPER AVE &amp; CYPRESS FONTANA CA 99999</t>
  </si>
  <si>
    <t>CITRUS DEVELOPMENT LLC</t>
  </si>
  <si>
    <t>TD1920183/TD1920175/TD2158872</t>
  </si>
  <si>
    <t>6526 CATAWBA AVE FONTANA CA 92336</t>
  </si>
  <si>
    <t>13/3/26</t>
  </si>
  <si>
    <t>PATRIOT USICV SANTA ANA, LLC</t>
  </si>
  <si>
    <t>TD2134467/TD2134479</t>
  </si>
  <si>
    <t>PM 20550: 10960 ALMOND AVE FONTANA CA 92337</t>
  </si>
  <si>
    <t>TD2212057/TD2212060</t>
  </si>
  <si>
    <t>TRACT 20521: CITRUS AVE FONTANA CA 92336</t>
  </si>
  <si>
    <t>EMAAR ENTERPRISE, INC</t>
  </si>
  <si>
    <t>TD2176552/TD2176555</t>
  </si>
  <si>
    <t>TR16898 : 15909 MERRILL AVE FONTANA CA 92335</t>
  </si>
  <si>
    <t>Fontana Sierra Industrial LLC</t>
  </si>
  <si>
    <t>TD2213284</t>
  </si>
  <si>
    <t>TR20523: 5187 SIERRA AVENUE FONTANA CA 92336</t>
  </si>
  <si>
    <t>TD2384759/TD2384761</t>
  </si>
  <si>
    <t xml:space="preserve">Fontana </t>
  </si>
  <si>
    <t>TD2149543/TD2203036</t>
  </si>
  <si>
    <t>TD2253945/ TD2253947/TD2283921/TD2283930</t>
  </si>
  <si>
    <t>10981 JUNIPER AVE FONTANA CA 92337</t>
  </si>
  <si>
    <t>Vasari 2 LLC</t>
  </si>
  <si>
    <t>TD2256628/ TD2256629/ TD2287352</t>
  </si>
  <si>
    <t>1107-262-07, -08 : DUNCAN CANYON ROAD FONTANA CA 92336</t>
  </si>
  <si>
    <t>TD2252502/ TD2252504/ TD2278332</t>
  </si>
  <si>
    <t>1236-091-01,-02,-03 : SANTA ANA AVE &amp; AL FONTANA CA 92337</t>
  </si>
  <si>
    <t>LIT INDUSTRIAL LP</t>
  </si>
  <si>
    <t>TD2300533/TD2300534</t>
  </si>
  <si>
    <t>11011 POPLAR AVE FONTANA CA 92337</t>
  </si>
  <si>
    <t>LBA RV COMPANY II, LP</t>
  </si>
  <si>
    <t>TD2313514/ TD2313515</t>
  </si>
  <si>
    <t>14086 SANTA ANA AVE FONTANA CA 92337</t>
  </si>
  <si>
    <t>VFIVDP BANANA SLOVER OWNER LLC</t>
  </si>
  <si>
    <t>TD2203810/ TD2203812</t>
  </si>
  <si>
    <t>BANANA AVENUE AND SLOVER AVENUE FONTANA CA 91737</t>
  </si>
  <si>
    <t>TD2291728/ TD2291754</t>
  </si>
  <si>
    <t>I-15 AND BEECH AVE FONTANA CA 92335</t>
  </si>
  <si>
    <t>TD2291725/ TD2291752</t>
  </si>
  <si>
    <t>I-15 AND SIERRA AVE FONTANA CA 92335</t>
  </si>
  <si>
    <t>TD2291714/ TD2291751</t>
  </si>
  <si>
    <t>Midland Investments, LLC</t>
  </si>
  <si>
    <t>TD2269103/ TD2269105/ TD234617</t>
  </si>
  <si>
    <t>SWC SIERRA AVENUE/ BASELINE (R20C) FONTANA CA 92336</t>
  </si>
  <si>
    <t>TD2235460/ TD2235461/ TD2261056</t>
  </si>
  <si>
    <t>TR20327 : CITRUS AVENUE AND JOHN PREVITI FONTANA CA 92336</t>
  </si>
  <si>
    <t>LPC FONTANA NORTH, LP</t>
  </si>
  <si>
    <t>TD2284112/ TD2284113</t>
  </si>
  <si>
    <t>TR20608 : SIERRA AVE FONTANA CA 92337</t>
  </si>
  <si>
    <t>CHIPT fontana citrus avenue LP</t>
  </si>
  <si>
    <t>TD2282950/ TD2282951</t>
  </si>
  <si>
    <t>TR20834 : NORTH SIDE OF SLOVER AVE, EAST FONTANA CA 92337</t>
  </si>
  <si>
    <t>DIVERSIFIED PACIFIC</t>
  </si>
  <si>
    <t>TD2374008/TD2374009</t>
  </si>
  <si>
    <t>TRNONE - 8066 MAPLE AVE. FONTANA CA 92336</t>
  </si>
  <si>
    <t>MELROSE INVESTMENT LLC</t>
  </si>
  <si>
    <t>TD2438290/TD2438294</t>
  </si>
  <si>
    <t>9172 PEPPER AVE (R20C) FONTANA CA 92335</t>
  </si>
  <si>
    <t>CHAFFEY COMMUNITY COLLEGE</t>
  </si>
  <si>
    <t>TD2453797/TD2453816</t>
  </si>
  <si>
    <t>11070 SIERRA AVE (R20C) FONTANA CA 92336</t>
  </si>
  <si>
    <t>Fontana Courtplace I Housing Partners LP</t>
  </si>
  <si>
    <t>TD2492693/TD2492824</t>
  </si>
  <si>
    <t>11172 SIERRA AVE (R20C) FONTANA CA 92337</t>
  </si>
  <si>
    <t>ORANGE COUNTY, SANITATION DIST</t>
  </si>
  <si>
    <t>Fountain Valley</t>
  </si>
  <si>
    <t>TD1602506/TD1820057</t>
  </si>
  <si>
    <t>10844 ELLIS AVE FOUNTAIN VALLEY CA 92708</t>
  </si>
  <si>
    <t xml:space="preserve">Fountain Valley </t>
  </si>
  <si>
    <t>TD2126527</t>
  </si>
  <si>
    <t>TALBERT AVE &amp; 405 FWY FOUNTAIN VALLEY CA 92708</t>
  </si>
  <si>
    <t>LENNAR HOMES OF CALIFORNIA</t>
  </si>
  <si>
    <t>Fullerton</t>
  </si>
  <si>
    <t>TD2200390</t>
  </si>
  <si>
    <t>19148: R20 1895 N EUCLID ST FULLERTON CA 92835</t>
  </si>
  <si>
    <t>BURKE REAL ESTATE GROUP</t>
  </si>
  <si>
    <t xml:space="preserve"> n/a </t>
  </si>
  <si>
    <t>TD2411742/TD2417463</t>
  </si>
  <si>
    <t>1702 E ROSSLYNN AVE FULLERTON CA 92831</t>
  </si>
  <si>
    <t>BTC INDUSTRIAL PARTNER III,LLC</t>
  </si>
  <si>
    <t>TD2223058/ TD2223059</t>
  </si>
  <si>
    <t>801 S ACACIA AVE. FULLERTON CA 92831</t>
  </si>
  <si>
    <t xml:space="preserve">Fullerton </t>
  </si>
  <si>
    <t>TD2204503/TD2204505</t>
  </si>
  <si>
    <t>Lennar Homes of California, LLC.</t>
  </si>
  <si>
    <t>TD2220334/ TD2221081</t>
  </si>
  <si>
    <t>TD2367643</t>
  </si>
  <si>
    <t>Garden Grove</t>
  </si>
  <si>
    <t>9448-17</t>
  </si>
  <si>
    <t>TD1293742 TD2347575/TD1293746</t>
  </si>
  <si>
    <t xml:space="preserve">Magnolia/ Garden Grove Blvd to n/o Orangewood Ave </t>
  </si>
  <si>
    <t>SCANNELL PROPERTIES #680 LLC</t>
  </si>
  <si>
    <t>TD2212572/ TD2212573</t>
  </si>
  <si>
    <t>11311 WESTERN AVE GARDEN GROVE CA 92841</t>
  </si>
  <si>
    <t>MILLENNIUM-HAWTHORNE, LLC</t>
  </si>
  <si>
    <t>Gardena</t>
  </si>
  <si>
    <t>TD1707958/TD1707960</t>
  </si>
  <si>
    <t>12850 CRENSHAW GARDENA CA 90249</t>
  </si>
  <si>
    <t>GARDENA, CITY OF</t>
  </si>
  <si>
    <t>TD1930432/TD2030934</t>
  </si>
  <si>
    <t>1654 W 160TH ST GARDENA CA 90247</t>
  </si>
  <si>
    <t>G3 URBAN</t>
  </si>
  <si>
    <t>TD1952511/TD1952512</t>
  </si>
  <si>
    <t>2129 W ROSECRANS AVE GARDENA CA 90249</t>
  </si>
  <si>
    <t>BCD NEWPORT BEACH, LLC</t>
  </si>
  <si>
    <t>TD2222250/TD2222251</t>
  </si>
  <si>
    <t>ARTESIA BLVD GARDENA CA 90248</t>
  </si>
  <si>
    <t>MARIPRO, INC.</t>
  </si>
  <si>
    <t>Goleta</t>
  </si>
  <si>
    <t>TD1771122/TD1771123</t>
  </si>
  <si>
    <t>1440 COOK PL GOLETA CA 93117</t>
  </si>
  <si>
    <t>SHAW, MATTHEW NORMAN</t>
  </si>
  <si>
    <t>TD1505952/TD1520031</t>
  </si>
  <si>
    <t>7623 CARMEL BEACH CIR GOLETA CA 93117</t>
  </si>
  <si>
    <t>BOULDERS PARTNERS, LP</t>
  </si>
  <si>
    <t>TD1776159/TD11776160</t>
  </si>
  <si>
    <t>BOULDERS SUBDIVISION, SAN ANTONIO CRK RD GOLETA CA 93111</t>
  </si>
  <si>
    <t>SOMMER, NATHANIEL</t>
  </si>
  <si>
    <t xml:space="preserve">Goleta </t>
  </si>
  <si>
    <t>TD2053377/ TD2054684</t>
  </si>
  <si>
    <t>1455 HOLIDAY HILL RD GOLETA CA 93117</t>
  </si>
  <si>
    <t>TD2431634/TD2431635</t>
  </si>
  <si>
    <t>5385 HOLLISTER AVE GOLETA CA 93111</t>
  </si>
  <si>
    <t>LEWIS LAND DEVELOPERS LLC</t>
  </si>
  <si>
    <t>Grand Terrace</t>
  </si>
  <si>
    <t>TD2223835/TD2223836</t>
  </si>
  <si>
    <t>TR: COMMERCE WAY AT MAIN ST GRAND TERRACE CA 92313</t>
  </si>
  <si>
    <t>TD2254285/TD2254288</t>
  </si>
  <si>
    <t>TR20501: VAN BUREN ST GRAND TERRACE CA 92313</t>
  </si>
  <si>
    <t>TD2406069/TD2406070</t>
  </si>
  <si>
    <t>TD2413894/TD2413898</t>
  </si>
  <si>
    <t>TD2405929/TD2405930</t>
  </si>
  <si>
    <t>TR20501: COMMERCE ST GRAND TERRACE CA 92313</t>
  </si>
  <si>
    <t>Kings</t>
  </si>
  <si>
    <t>Hanford</t>
  </si>
  <si>
    <t>23-12</t>
  </si>
  <si>
    <t>E. Lacey Blvd from Jessie Ave to east of Wilson Lane</t>
  </si>
  <si>
    <t>TD1853476/TD1853477</t>
  </si>
  <si>
    <t>902;  12TH AVE &amp; SPRINGCREST HANFORD CA 93230</t>
  </si>
  <si>
    <t>TD2130848/TD2131358</t>
  </si>
  <si>
    <t>E 8TH ST AND N HARRIS ST HANFORD CA 93230</t>
  </si>
  <si>
    <t xml:space="preserve">                                         </t>
  </si>
  <si>
    <t>PRESIDIO JJR STERLING OAKS 104, LLC</t>
  </si>
  <si>
    <t>TD2121847/TD2121851</t>
  </si>
  <si>
    <t>TR LIVE OAKS 3:ALPINE AND BUTTERFIELD LN HANFORD CA 93230</t>
  </si>
  <si>
    <t>KINGS COUNTY AREA PUBLIC TRANS</t>
  </si>
  <si>
    <t>King</t>
  </si>
  <si>
    <t>TD2263320</t>
  </si>
  <si>
    <t xml:space="preserve">Hanford </t>
  </si>
  <si>
    <t>TD2025643/TD2025644</t>
  </si>
  <si>
    <t>DR HORTON CA3 A DELAWARE CORPORATION</t>
  </si>
  <si>
    <t>TD2192734/TD2192941</t>
  </si>
  <si>
    <t>HANFORD ARMONA RD HANFORD CA 93230</t>
  </si>
  <si>
    <t>SJV HORIZONTAL LLC</t>
  </si>
  <si>
    <t>TD2402933</t>
  </si>
  <si>
    <t>HUME &amp; ALPINE HANFORD CA 93230</t>
  </si>
  <si>
    <t>TD2402963/TD2403231</t>
  </si>
  <si>
    <t>HUME AVE &amp; ALPINE HANFORD CA 93230</t>
  </si>
  <si>
    <t>TD2028901/TD2028913</t>
  </si>
  <si>
    <t xml:space="preserve">Hawaiian Gardens </t>
  </si>
  <si>
    <t>097-2019</t>
  </si>
  <si>
    <t>TD1667969/TD1667967</t>
  </si>
  <si>
    <t xml:space="preserve">Norwalk Blvd/ Tilbury St to 215th St </t>
  </si>
  <si>
    <t>Hawthorne</t>
  </si>
  <si>
    <t>85-25</t>
  </si>
  <si>
    <t>TD2420569/TD2420568</t>
  </si>
  <si>
    <t>Doty Ave/ El Segundo Blvd to appx 150 S/O W 126th St</t>
  </si>
  <si>
    <t>ARCON HOMES, INC</t>
  </si>
  <si>
    <t>Hemet</t>
  </si>
  <si>
    <t>TD2222709/ TD2222710</t>
  </si>
  <si>
    <t>TR24067 - SEVEN HILLS DRIVE &amp; LYON HEMET CA 92545</t>
  </si>
  <si>
    <t>PULTE HOME COMPANY, LLC</t>
  </si>
  <si>
    <t>TD1969847/TD1969848</t>
  </si>
  <si>
    <t>TR35392; FISHER ST  R/20B HEMET CA 92545</t>
  </si>
  <si>
    <t>TD2096199/TD2097892</t>
  </si>
  <si>
    <t>SANDERSON AVE NEAR FRUITVALE ST HEMET CA 92545</t>
  </si>
  <si>
    <t>HERMOSA BEACH, CITY OF</t>
  </si>
  <si>
    <t>Hermosa Beach</t>
  </si>
  <si>
    <t>TD1805249/TD1805252</t>
  </si>
  <si>
    <t>HERMOSA AVE, 34TH TO 26TH ST HERMOSA BEACH CA 99999</t>
  </si>
  <si>
    <t>35 CHERRY OCA, LLC</t>
  </si>
  <si>
    <t>TD1584211/TD1637996/TD2130084</t>
  </si>
  <si>
    <t>108 35TH ST HERMOSA BEACH CA 90254</t>
  </si>
  <si>
    <t>Hesperia</t>
  </si>
  <si>
    <t>2021-045</t>
  </si>
  <si>
    <t>TD1893735/TD1893734</t>
  </si>
  <si>
    <t>N/W Corner of 7th St &amp; Ranchero Rd</t>
  </si>
  <si>
    <t>PACIFIC COMMUNITIES BUILDER, INC.</t>
  </si>
  <si>
    <t>TD1897671/TD1897681/TD1954033</t>
  </si>
  <si>
    <t>16750: MUSCATEL &amp; MESA HESPERIA CA 92345</t>
  </si>
  <si>
    <t>TD2311884/TD2311911</t>
  </si>
  <si>
    <t>TR17915 - MOJAVE ST HESPERIA CA 92345</t>
  </si>
  <si>
    <t>PACIFIC COMMUNITIES BUILDER, INC</t>
  </si>
  <si>
    <t>TD1892727/TD1892735</t>
  </si>
  <si>
    <t>34.412500; -117.370178 HESPERIA CA 92344</t>
  </si>
  <si>
    <t>HIDDEN HILLS, CITY OF</t>
  </si>
  <si>
    <t>Hidden Hills</t>
  </si>
  <si>
    <t>TD1461939</t>
  </si>
  <si>
    <t>5270 ROUND MEADOW RD HIDDEN HILLS CA 91302</t>
  </si>
  <si>
    <t>TD1459060/TD149062</t>
  </si>
  <si>
    <t>5750 JED SMITH RD HIDDEN HILLS CA 91302</t>
  </si>
  <si>
    <t>TD2472945/TD2472946</t>
  </si>
  <si>
    <t>TD1565238/TD1565241</t>
  </si>
  <si>
    <t>23973 LONG VALLEY RD HIDDEN HILLS CA 91302</t>
  </si>
  <si>
    <t>PRYOR, VERNA</t>
  </si>
  <si>
    <t>TD2193153/TD2193154</t>
  </si>
  <si>
    <t>24137 LONG VALLEY RD HIDDEN HILLS CA 91302</t>
  </si>
  <si>
    <t>TD1947126/TD1947127</t>
  </si>
  <si>
    <t>24402 LITTLE HOLLOW LN HIDDEN HILLS CA 91302</t>
  </si>
  <si>
    <t>PATRIOT USICV VICTORIA, LLC</t>
  </si>
  <si>
    <t>Highland</t>
  </si>
  <si>
    <t>TD2127949/TD2166246/TD2192072/TD2192073</t>
  </si>
  <si>
    <t>26432 6TH ST HIGHLAND CA 92346</t>
  </si>
  <si>
    <t>RICHMOND AMERICAN HOMES</t>
  </si>
  <si>
    <t>TD2011170</t>
  </si>
  <si>
    <t>3480 HIGHLAND AVE HIGHLAND CA 92346</t>
  </si>
  <si>
    <t>CERES TRUST</t>
  </si>
  <si>
    <t>TD2243963/ TD2243964</t>
  </si>
  <si>
    <t>TR: CHURCH AVE &amp; BASELINE ST HIGHLAND CA 92346</t>
  </si>
  <si>
    <t>GREENSPOT VILLAGE &amp; MARKETPLACE, LLC</t>
  </si>
  <si>
    <t>TD2235401/ TD2235403</t>
  </si>
  <si>
    <t>TR19149: GREENSPOT RD &amp; BOULDER HIGHLAND CA 92346</t>
  </si>
  <si>
    <t>TD2225523/ TD2225524</t>
  </si>
  <si>
    <t>TRACT 19149: GREENSPOT RD &amp; BOULDER AVE HIGHLAND CA 92346</t>
  </si>
  <si>
    <t>BEAZER HOMES HOLDINGS LLC</t>
  </si>
  <si>
    <t>TD1909585/TD1909586</t>
  </si>
  <si>
    <t>TRACT 20142: SANTA ANA CANYON RD HIGHLAND CA 92346</t>
  </si>
  <si>
    <t>Patriot USICVI Grape LLC</t>
  </si>
  <si>
    <t>TD2128121/TD2200127</t>
  </si>
  <si>
    <t>TRACT 20689: R20OH 7771 GRAPE ST HIGHLAND CA 92346</t>
  </si>
  <si>
    <t>QR LI HIGHLAND CA COMMERCE CENTER OWNER</t>
  </si>
  <si>
    <t>TD2099886</t>
  </si>
  <si>
    <t>TRACT: 27260 MEINES ST HIGHLAND CA 92346</t>
  </si>
  <si>
    <t>DSMG INVESTMENTS LLC</t>
  </si>
  <si>
    <t>TD2366287/TD2366288</t>
  </si>
  <si>
    <t>TR20693: 7394 CENTRAL AVE HIGHLAND CA 92346</t>
  </si>
  <si>
    <t>BROADSTONE HIGHLAND OWNER, LLC</t>
  </si>
  <si>
    <t>TD2369162/TD2369167</t>
  </si>
  <si>
    <t>TR19149: RELO OH GREENSPOT RD HIGHLAND CA 92346</t>
  </si>
  <si>
    <t>S P Deerfield LLC</t>
  </si>
  <si>
    <t>TD2480617/TD2480618</t>
  </si>
  <si>
    <t>TR20090: RELO GREENSPOT RD HIGHLAND CA 92346</t>
  </si>
  <si>
    <t>AF-GHBM, LLC</t>
  </si>
  <si>
    <t>Huntington Beach</t>
  </si>
  <si>
    <t>TD1759516/ TD1759523</t>
  </si>
  <si>
    <t>TR417C71/R20C OH-UG CONV/STARK HUNTINGTON BEACH CA 92647</t>
  </si>
  <si>
    <t xml:space="preserve">Huntington Beach </t>
  </si>
  <si>
    <t>TD2126358</t>
  </si>
  <si>
    <t>LANDAU LN &amp; SAVOY CIR HUNTINGTON BEACH CA 92647</t>
  </si>
  <si>
    <t>CALTRANS</t>
  </si>
  <si>
    <t>TD2126590</t>
  </si>
  <si>
    <t>SUGAR AVE &amp; SHASTA LN HUNTINGTON BEACH CA 92647</t>
  </si>
  <si>
    <t>HB ELLIS LLC</t>
  </si>
  <si>
    <t>TD2134766/TD2134767</t>
  </si>
  <si>
    <t>TR18157/R20C OH-UG CONVERT (ELLIS AVE) HUNTINGTON BEACH CA 92646</t>
  </si>
  <si>
    <t>TD1999484/ TD1999481</t>
  </si>
  <si>
    <t>TR19154/R20C OH-UG CONVERT/CAMERON LN HUNTINGTON BEACH CA 92647</t>
  </si>
  <si>
    <t>SLF-HB MAGNOLIA LLC</t>
  </si>
  <si>
    <t>TD2471992/TD2471993</t>
  </si>
  <si>
    <t>R20B/JT PROJ W/XMN (3508)/ALL ELECTRIC HUNTINGTON BEACH CA 92646</t>
  </si>
  <si>
    <t>OLSON URBAN HOUSING</t>
  </si>
  <si>
    <t>TD1977608/TD1977604</t>
  </si>
  <si>
    <t>TR19157/R20C OH-UG CONV/TALBERT@NEWLAND HUNTINGTON BEACH CA 92646</t>
  </si>
  <si>
    <t>TD2366477</t>
  </si>
  <si>
    <t>Huntington Park</t>
  </si>
  <si>
    <t>2021-30</t>
  </si>
  <si>
    <t>TD1950448/TD1950446</t>
  </si>
  <si>
    <t>Bickett Street - Slauson Avenue to North City Limits Distribution Conversion Only</t>
  </si>
  <si>
    <t>2021-39</t>
  </si>
  <si>
    <t>TD1958790/TD1958788</t>
  </si>
  <si>
    <t>Santa Ana Street - State Street to California Avenue (Distribution only)</t>
  </si>
  <si>
    <t>Inglewood</t>
  </si>
  <si>
    <t>TD2416668/TD2416667</t>
  </si>
  <si>
    <t>Crenshaw Blvd/Imperial Hwy to N of 116th St</t>
  </si>
  <si>
    <t>POURNAMDARI, MOHAMAD</t>
  </si>
  <si>
    <t>TD2280599/ TD2280600</t>
  </si>
  <si>
    <t>10503 HAWTHORNE BLVD INGLEWOOD CA 90304</t>
  </si>
  <si>
    <t>317 LA BREA, LLC</t>
  </si>
  <si>
    <t>TD2126413/ TD2126414</t>
  </si>
  <si>
    <t>317 S. LA BREA INGLEWOOD CA 90301</t>
  </si>
  <si>
    <t>TD2423292/TD2423295</t>
  </si>
  <si>
    <t>700 WARREN LN INGLEWOOD CA 90302</t>
  </si>
  <si>
    <t>JOHNSON DEVELOPMENT ASSOCIATES</t>
  </si>
  <si>
    <t>TD2159383</t>
  </si>
  <si>
    <t>3700 W 102ND ST INGLEWOOD CA 90303</t>
  </si>
  <si>
    <t>Irvine</t>
  </si>
  <si>
    <t>22-20</t>
  </si>
  <si>
    <t>TD2006819/ TD2006798</t>
  </si>
  <si>
    <t>Redhill/ McGraw to 650' N/O Alton Parkway</t>
  </si>
  <si>
    <t>ICDC LLC</t>
  </si>
  <si>
    <t>TD2176234/TD2176235</t>
  </si>
  <si>
    <t>JEFFREY RD PH2 IRVINE CA 92617</t>
  </si>
  <si>
    <t>THE IRVINE COMPANY, LLC</t>
  </si>
  <si>
    <t>TD1629693/TD1629694</t>
  </si>
  <si>
    <t>JEFFREY ROAD &amp; PORTOLA PARKWAY IRVINE CA 92620</t>
  </si>
  <si>
    <t>TD2304637</t>
  </si>
  <si>
    <t>14155 BAKE PARKWAY IRVINE CA 92618</t>
  </si>
  <si>
    <t>TD2307604</t>
  </si>
  <si>
    <t>MERITAGE HOMES OF CA, INC.</t>
  </si>
  <si>
    <t>TD1411078</t>
  </si>
  <si>
    <t>17863; 17800 &amp; 17817 GILLETTE AVE IRVINE CA 92612</t>
  </si>
  <si>
    <t>Irvine Community Development Company LLC</t>
  </si>
  <si>
    <t>TD2209002/TD2209008</t>
  </si>
  <si>
    <t>JEFFREY ROAD PH2 IRVINE CA 92617</t>
  </si>
  <si>
    <t>LIT Reliance II LP</t>
  </si>
  <si>
    <t>Irwindale</t>
  </si>
  <si>
    <t>TD1691860/TD1691983/TD1812733/TD1812735</t>
  </si>
  <si>
    <t>SWC Foothill Blvd and N. Irwindale Ave IRWINDALE CA 91702</t>
  </si>
  <si>
    <t>Jurupa Valley</t>
  </si>
  <si>
    <t>TD2122754/TD2122755</t>
  </si>
  <si>
    <t>5484 WILSON ST JURUPA VALLEY CA 92509</t>
  </si>
  <si>
    <t>Lennar Homes of California, LLC</t>
  </si>
  <si>
    <t>TD2334313/ TD2334314</t>
  </si>
  <si>
    <t>TR36947 - LA CANADA DR. JURUPA VALLEY CA 92509</t>
  </si>
  <si>
    <t>EM RANCH OWNER, LLC</t>
  </si>
  <si>
    <t>TD2183137/TD2183139/TD2272895</t>
  </si>
  <si>
    <t>5520 30TH STREET (R20C) JURUPA VALLEY CA 92509</t>
  </si>
  <si>
    <t>TD2264024</t>
  </si>
  <si>
    <t>TR38318: 5520 30TH STREET JURUPA VALLEY CA 92509</t>
  </si>
  <si>
    <t xml:space="preserve">Jurupa Valley </t>
  </si>
  <si>
    <t>TD2087735/ TD2087784/ TD2277635</t>
  </si>
  <si>
    <t>34439; WINEVILLE AVE JURUPA VALLEY CA 91752</t>
  </si>
  <si>
    <t>JURUPA VALLEY, LLC</t>
  </si>
  <si>
    <t>Jurupa Vallley</t>
  </si>
  <si>
    <t>TD2082150/ TD2082151</t>
  </si>
  <si>
    <t>3401 ETIWANDA AVE JURUPA VALLEY CA 91752</t>
  </si>
  <si>
    <t>CTM-AM VENTURE LLC</t>
  </si>
  <si>
    <t>TD1852242/TD1935343</t>
  </si>
  <si>
    <t>1500 RUBIDOUX BLVD JURUPA VALLEY CA 92509</t>
  </si>
  <si>
    <t>GDC-RCH MONTECITO LP</t>
  </si>
  <si>
    <t>TD1848130/TD1896385</t>
  </si>
  <si>
    <t>Agate St JURUPA VALLEY CA 92509</t>
  </si>
  <si>
    <t>TD1940561/TD1940565</t>
  </si>
  <si>
    <t>Avalon Street JURUPA VALLEY CA 92509</t>
  </si>
  <si>
    <t>TD1944990/TD1944991</t>
  </si>
  <si>
    <t>MURIEL DR AND LA CANADA DR JURUPA VALLEY CA 92509</t>
  </si>
  <si>
    <t>O'REILLY AUTO ENTERPRISES, LLC</t>
  </si>
  <si>
    <t>TD2379235/TD2379236</t>
  </si>
  <si>
    <t>8586 MISSION BLVD JURUPA VALLEY CA 92509</t>
  </si>
  <si>
    <t>RICHMOND AMERICAN HOMES MRYLND</t>
  </si>
  <si>
    <t>TD2387338/TD2387347</t>
  </si>
  <si>
    <t>TR37211 - PACIFIC AVE JURUPA VALLEY CA 92509</t>
  </si>
  <si>
    <t>DE Investment LLC</t>
  </si>
  <si>
    <t xml:space="preserve">La Habra </t>
  </si>
  <si>
    <t>TD2021813</t>
  </si>
  <si>
    <t>19155; 331 S CYPRESS LA HABRA CA 90631</t>
  </si>
  <si>
    <t>TD2021820</t>
  </si>
  <si>
    <t>TD2021662</t>
  </si>
  <si>
    <t>19156; 318 S CYPRESS ST LA HABRA CA 90631</t>
  </si>
  <si>
    <t>TD2021780</t>
  </si>
  <si>
    <t>SC - FIRESTONE RETAIL, LLC</t>
  </si>
  <si>
    <t>La Mirada</t>
  </si>
  <si>
    <t>TD2017206/TD2017207</t>
  </si>
  <si>
    <t>FIRESTONE BLVD. LA MIRADA CA 90638</t>
  </si>
  <si>
    <t xml:space="preserve">La Mirada </t>
  </si>
  <si>
    <t>22-08</t>
  </si>
  <si>
    <t>TD2001823/ TD2001822</t>
  </si>
  <si>
    <t>La Mirada Blvd/ Imperial Hwy and Hutchins</t>
  </si>
  <si>
    <t>THE ORDEN COMPANY</t>
  </si>
  <si>
    <t>TD2048904/ TD2048998</t>
  </si>
  <si>
    <t>14447 FIRESTONE BLVD LA MIRADA CA 90638</t>
  </si>
  <si>
    <t xml:space="preserve">La Puente </t>
  </si>
  <si>
    <t>22-5726</t>
  </si>
  <si>
    <t>TD2004448/ TD2004466</t>
  </si>
  <si>
    <t xml:space="preserve">Amar Road - Orange Ave to Sunset Ave </t>
  </si>
  <si>
    <t>PRL GLASS SYS</t>
  </si>
  <si>
    <t>TD2319569/ TD2319570</t>
  </si>
  <si>
    <t>13530 NELSON AVE LA PUENTE CA 91746</t>
  </si>
  <si>
    <t>La Verne</t>
  </si>
  <si>
    <t>TD2125632/ TD2125633</t>
  </si>
  <si>
    <t>222222 PATTIGLEN DOWN BY THE OCEAN LA VERNE CA 91750</t>
  </si>
  <si>
    <t>TD2135266</t>
  </si>
  <si>
    <t>16-26</t>
  </si>
  <si>
    <t>TD1137685/TD1137684</t>
  </si>
  <si>
    <t>White Ave/ Town Center Dr to 1st Street</t>
  </si>
  <si>
    <t>TD2355284/TD2355286</t>
  </si>
  <si>
    <t>2468 RULE 20 LA VERNE CA 91750</t>
  </si>
  <si>
    <t>TD2127187/ TD2127188</t>
  </si>
  <si>
    <t>2219 PATTIGLEN DOWN BY THE OCEAN 5 LA VERNE CA 91750</t>
  </si>
  <si>
    <t>TD1683690/TD1683692</t>
  </si>
  <si>
    <t>2548 Magnolia Ave LA VERNE CA 91750</t>
  </si>
  <si>
    <t>TD2263757</t>
  </si>
  <si>
    <t>2252 TEST DRIVE LANE LA VERNE CA 91750</t>
  </si>
  <si>
    <t>CITY OF LAGUNA BEACH</t>
  </si>
  <si>
    <t>Laguna Beach</t>
  </si>
  <si>
    <t>TD1782378/TD1782375</t>
  </si>
  <si>
    <t>Bluebird Canyon Dr/ Cress St to Eastman Way</t>
  </si>
  <si>
    <t>TD1784784/TD1784780</t>
  </si>
  <si>
    <t xml:space="preserve">Coast Highway </t>
  </si>
  <si>
    <t>TD1536921/TD1536914/903100184</t>
  </si>
  <si>
    <t xml:space="preserve">PCH/ Arch St to Agate St </t>
  </si>
  <si>
    <t>Increase in construction and material cost</t>
  </si>
  <si>
    <t>UUAD 2014-1</t>
  </si>
  <si>
    <t>TD781687/TD997323</t>
  </si>
  <si>
    <t>DIAMOND ST / CRESTVIEW DR / GAINSBOROUGH LAGUNA BEACH CA 92651</t>
  </si>
  <si>
    <t>LAGUNA BEACH, CITY OF</t>
  </si>
  <si>
    <t>TD1947851/TD1947855</t>
  </si>
  <si>
    <t>FAIRVIEW ST &amp; HILLCREST DR LAGUNA BEACH CA 92651</t>
  </si>
  <si>
    <t>TD1852110/TD1852111</t>
  </si>
  <si>
    <t>PARK AVE AND SKYLINE LAGUNA BEACH CA 92651</t>
  </si>
  <si>
    <t>TD1631311/TD1846105</t>
  </si>
  <si>
    <t>PCH TO SANTA CRUZ  TO  ARCHES  TO  BLUEB LAGUNA BEACH CA 92651</t>
  </si>
  <si>
    <t>TD2483385</t>
  </si>
  <si>
    <t>TOP OF THE WORLD DR., ALTA LAGUNA BLVD LAGUNA BEACH CA 92651</t>
  </si>
  <si>
    <t>STEPANIAN, NICOLE</t>
  </si>
  <si>
    <t>TD2109500/TD2115908</t>
  </si>
  <si>
    <t>1360 CLIFF DR LAGUNA BEACH CA 92651</t>
  </si>
  <si>
    <t>TD1846974/TD1849779</t>
  </si>
  <si>
    <t>PCH RULE 20C PEARL ST TO ARCH ST LAGUNA BEACH CA 92651</t>
  </si>
  <si>
    <t>LAKE ELSINORE, CITY OF</t>
  </si>
  <si>
    <t>Lake Elsinore</t>
  </si>
  <si>
    <t>TD2057533/TD2057535</t>
  </si>
  <si>
    <t>130 S MAIN ST LAKE ELSINORE CA 92530</t>
  </si>
  <si>
    <t>CAMBERN AVENUE HOUSING ASSOCIATES, LP</t>
  </si>
  <si>
    <t>TD2321303/TD2321304</t>
  </si>
  <si>
    <t>29366 3RD ST (R20C) LAKE ELSINORE CA 92532</t>
  </si>
  <si>
    <t>KB HOME</t>
  </si>
  <si>
    <t>TD2046189/TD2046187</t>
  </si>
  <si>
    <t>CAMBERN AVE (R20B) LAKE ELSINORE CA 92532</t>
  </si>
  <si>
    <t>TRI POINTE HOMES IE-SD INC</t>
  </si>
  <si>
    <t>TD2317158/TD2317161</t>
  </si>
  <si>
    <t>COTTONWOOD CANYON RD (OH RELO) LAKE ELSINORE CA 92532</t>
  </si>
  <si>
    <t>3rd &amp; Dexter, LLC, a Delaware LLC</t>
  </si>
  <si>
    <t>TD2345690/TD2345691</t>
  </si>
  <si>
    <t>DEXTER VILLAGE (R20B) LAKE ELSINORE CA 92532</t>
  </si>
  <si>
    <t>SPT-AREP III TUSCANY ASSOCIATES, LLC</t>
  </si>
  <si>
    <t>TD1927028/TD1927029/TD2056372/TD2441140/TD2441543</t>
  </si>
  <si>
    <t>GREENWALD AVE &amp; LITTLE VALLEY RD (R20B) LAKE ELSINORE CA 92570</t>
  </si>
  <si>
    <t>TRI POINTE HOMES</t>
  </si>
  <si>
    <t>TD1877380</t>
  </si>
  <si>
    <t>LAGUNA AVE / RIVERSIDE DRIVE (R20B) LAKE ELSINORE CA 92530</t>
  </si>
  <si>
    <t>TD1877526/TD1908742</t>
  </si>
  <si>
    <t>RIVERSIDE DR / LAGUNA AVE (R20B) LAKE ELSINORE CA 92530</t>
  </si>
  <si>
    <t>TD1908070/TD1908084</t>
  </si>
  <si>
    <t>TRACT 36557 TERRA COTTA RD LAKE ELSINORE CA 92530</t>
  </si>
  <si>
    <t>BRENT, ENGINEERING INC</t>
  </si>
  <si>
    <t>TD2156819</t>
  </si>
  <si>
    <t>28763 HIGHWAY 74 LAKE ELSINORE CA 92532</t>
  </si>
  <si>
    <t>ZAIRY INC</t>
  </si>
  <si>
    <t>TD2213298/TD2213299</t>
  </si>
  <si>
    <t>GRAND AVE (R20C) LAKE ELSINORE CA 92530</t>
  </si>
  <si>
    <t>TD2359142/TD2359143/TD2481564/TD2481565</t>
  </si>
  <si>
    <t xml:space="preserve">Lake Elsinore </t>
  </si>
  <si>
    <t>TD2189370/ TD2189383</t>
  </si>
  <si>
    <t>TD2180949/ TD2180950</t>
  </si>
  <si>
    <t>LAKE STREET PROPERTIES</t>
  </si>
  <si>
    <t>TD2023030/ TD1968171</t>
  </si>
  <si>
    <t>34000 MELODY LN LAKE ELSINORE CA 92530</t>
  </si>
  <si>
    <t>TD1928836/TD1928848</t>
  </si>
  <si>
    <t>TD1929625/TD1929639</t>
  </si>
  <si>
    <t>RIVERSIDE DR / GRAND AVE (R20C) LAKE ELSINORE CA 92530</t>
  </si>
  <si>
    <t>LONG BEACH VICTORIA GROUP LLC</t>
  </si>
  <si>
    <t>TD2347068/TD2347069</t>
  </si>
  <si>
    <t>RIVERSIDE DR &amp; LINCOLN ST LAKE ELSINORE CA 92530</t>
  </si>
  <si>
    <t>RSI Homes, LLC</t>
  </si>
  <si>
    <t>TD2489521/TD2489522</t>
  </si>
  <si>
    <t>TR: R20 PP #2105984 LAKE ELSINORE CA 92530</t>
  </si>
  <si>
    <t>TD1893809/TD1893815</t>
  </si>
  <si>
    <t>TR36557 - DRYDEN ST LAKE ELSINORE CA 92530</t>
  </si>
  <si>
    <t>TD2422529/TD2422531</t>
  </si>
  <si>
    <t>LAKEWOOD AVENUE &amp; MICHELSON STREET LAKEWOOD CA 90712</t>
  </si>
  <si>
    <t xml:space="preserve">C </t>
  </si>
  <si>
    <t>Lakewood</t>
  </si>
  <si>
    <t>TD2156146/TD2156156</t>
  </si>
  <si>
    <t xml:space="preserve">Lakewood Boulevard - South Street to n/o Ashworth Street (N. City Limits) Distribution Only </t>
  </si>
  <si>
    <t>Lancaster</t>
  </si>
  <si>
    <t>25-18</t>
  </si>
  <si>
    <t>TD2438100/TD2438103</t>
  </si>
  <si>
    <t>Division St/Ave. K to E. Ave J12 Extended</t>
  </si>
  <si>
    <t>13-46</t>
  </si>
  <si>
    <t xml:space="preserve">Ave I/ 10th St West to 20th St West </t>
  </si>
  <si>
    <t>ANTELOPE VALLEY COLLEGE</t>
  </si>
  <si>
    <t>TD1849761/TD1849764</t>
  </si>
  <si>
    <t>3041 W AVENUE K LANCASTER CA 93536</t>
  </si>
  <si>
    <t>TD1884214</t>
  </si>
  <si>
    <t>TD2107579/ TD2107581</t>
  </si>
  <si>
    <t>61248;  AVENUE J LANCASTER CA 93535</t>
  </si>
  <si>
    <t>TD2178964/ TD2178967</t>
  </si>
  <si>
    <t>TR60885: 60TH STREET WEST LANCASTER CA 93535</t>
  </si>
  <si>
    <t>DR HORTON, INC</t>
  </si>
  <si>
    <t>TD1862467/TD1862475</t>
  </si>
  <si>
    <t>TR61535: 45TH STREET WEST LANCASTER CA 93536</t>
  </si>
  <si>
    <t>KB HOME GREATER LOS ANGELES</t>
  </si>
  <si>
    <t>TD2189082/TD2189083</t>
  </si>
  <si>
    <t xml:space="preserve">Lancaster </t>
  </si>
  <si>
    <t>TD1982311/ TD1978089</t>
  </si>
  <si>
    <t>UKNOWN</t>
  </si>
  <si>
    <t xml:space="preserve">Loma Linda </t>
  </si>
  <si>
    <t>TD2279841/ TD2279843</t>
  </si>
  <si>
    <t>11353 ANDERSON ST. LOMA LINDA CA 92503</t>
  </si>
  <si>
    <t>TD2015395</t>
  </si>
  <si>
    <t>25915 BARTON RD LOMA LINDA CA 92354</t>
  </si>
  <si>
    <t>KIM, OK BOON</t>
  </si>
  <si>
    <t>TD2423584/TD2423585</t>
  </si>
  <si>
    <t>25624 COTTONWOOD RD 2 LOMA LINDA CA 92354</t>
  </si>
  <si>
    <t>TH Canyon Ranch Loma Linda, LLC</t>
  </si>
  <si>
    <t>TD2311954/ TD2311955</t>
  </si>
  <si>
    <t>TR20403: SAN TIMOTEO CANYON LOMA LINDA CA 92318</t>
  </si>
  <si>
    <t>Long Beach</t>
  </si>
  <si>
    <t>TD2403235/TD2403236</t>
  </si>
  <si>
    <t>Cherry Ave/N of Market St to Southside 91 Fwy Trans &amp; Dist</t>
  </si>
  <si>
    <t>MERCY HOUSING CORPORATION</t>
  </si>
  <si>
    <t>TD1782436/ TD1712393</t>
  </si>
  <si>
    <t>901 E PACIFIC COAST HWY LONG BEACH CA 90806</t>
  </si>
  <si>
    <t>Long Beach 84, LLC</t>
  </si>
  <si>
    <t>TD1839542/TD1839543</t>
  </si>
  <si>
    <t>Linden Ave &amp; E South St LONG BEACH CA 90805</t>
  </si>
  <si>
    <t>2400 LONG BEACH, LP</t>
  </si>
  <si>
    <t xml:space="preserve">Long Beach </t>
  </si>
  <si>
    <t>TD2068480/TD2059599/TD2153969</t>
  </si>
  <si>
    <t>2400 LONG BEACH BLVD LONG BEACH CA 90806</t>
  </si>
  <si>
    <t>LINC ARMORY, LP C/O LINC HOUSING CORP</t>
  </si>
  <si>
    <t>TD1992547</t>
  </si>
  <si>
    <t>854 E 7TH ST LONG BEACH CA 90813</t>
  </si>
  <si>
    <t>ALL THAT YOU CAN LEAVE BEHIND</t>
  </si>
  <si>
    <t>TD999563</t>
  </si>
  <si>
    <t>AMCAL Linden Fund LP</t>
  </si>
  <si>
    <t>TD2125758/TD2125759</t>
  </si>
  <si>
    <t>946 LINDEN AVE LONG BEACH CA 90813</t>
  </si>
  <si>
    <t>TD2186721/TD2186722</t>
  </si>
  <si>
    <t>11208 S WESTERN AVE LOS ANGELES CA 90047</t>
  </si>
  <si>
    <t>CRCD NORMANDIE APARTMENTS, L.P.</t>
  </si>
  <si>
    <t>TD2222610/ TD2222611</t>
  </si>
  <si>
    <t>1351 W 95TH ST LOS ANGELES CA 90044</t>
  </si>
  <si>
    <t>BRENNEN HAKIMIAN HOLDINGS LLC</t>
  </si>
  <si>
    <t>TD1966301/ TD1972676</t>
  </si>
  <si>
    <t>360 N HAYWORTH AVE LOS ANGELES CA 90048</t>
  </si>
  <si>
    <t>Map Properties, LLC</t>
  </si>
  <si>
    <t>Malibu</t>
  </si>
  <si>
    <t>TD2067170/TD2067171</t>
  </si>
  <si>
    <t>22271 CARBON MESA RD MALIBU CA 90265</t>
  </si>
  <si>
    <t>POTAMKIN, ALAN</t>
  </si>
  <si>
    <t>TD1679433/TD1679435</t>
  </si>
  <si>
    <t>24420 MALIBU RD MALIBU CA 90265</t>
  </si>
  <si>
    <t>27234 PCH, LLC</t>
  </si>
  <si>
    <t>TD1788161</t>
  </si>
  <si>
    <t>27234 PACIFIC COAST MALIBU CA 90263</t>
  </si>
  <si>
    <t>28000 SEA LANE TRUST</t>
  </si>
  <si>
    <t>TD1630213/TD1630214</t>
  </si>
  <si>
    <t>28000 SEA LANE DR MALIBU CA 90265</t>
  </si>
  <si>
    <t>TD2230096/TD2230098</t>
  </si>
  <si>
    <t>30053 HARVESTER RD MALIBU CA 90265</t>
  </si>
  <si>
    <t>CORTAZZO, CHRIS</t>
  </si>
  <si>
    <t>TD1858664/TD1858665</t>
  </si>
  <si>
    <t>35241 MULHOLLAND HWY MALIBU CA 90265</t>
  </si>
  <si>
    <t>PEARSON, HEIDI</t>
  </si>
  <si>
    <t>TD2111169/ TD2111170</t>
  </si>
  <si>
    <t>4271 AVENIDA DE LA ENCINAL MALIBU CA 90265</t>
  </si>
  <si>
    <t>MYER, ERIC</t>
  </si>
  <si>
    <t>TD2240876/TD2240877</t>
  </si>
  <si>
    <t>5821 FOXVIEW DR MALIBU CA 90265</t>
  </si>
  <si>
    <t>TRANCAS CANYON LLC</t>
  </si>
  <si>
    <t>TD2132366/ TD2132425/TD2376357/TD2376358/TD2417851</t>
  </si>
  <si>
    <t>5941 TRANCAS CANYON RD MALIBU CA 90265</t>
  </si>
  <si>
    <t>THOMPSON, EMILY</t>
  </si>
  <si>
    <t>TD2149829</t>
  </si>
  <si>
    <t>6907 GRASSWOOD AVE MALIBU CA 90265</t>
  </si>
  <si>
    <t>DOSS, LAURA</t>
  </si>
  <si>
    <t>TD2487350/TD2487352</t>
  </si>
  <si>
    <t>9199 COTHARIN RD MALIBU CA 90265</t>
  </si>
  <si>
    <t>TD1424835/TD1424836</t>
  </si>
  <si>
    <t>WEINTRAUB FINANCIAL</t>
  </si>
  <si>
    <t>TD1719078/TD1719080</t>
  </si>
  <si>
    <t>LOMA METISSE RD &amp; BROWN LATIGO MALIBU CA 90265</t>
  </si>
  <si>
    <t>MALIBU COVE COLONY</t>
  </si>
  <si>
    <t>TD2197020</t>
  </si>
  <si>
    <t>MALIBU COVE COLONY DR &amp; PCH MALIBU CA 90265</t>
  </si>
  <si>
    <t>GAIL, LESLIE</t>
  </si>
  <si>
    <t>TD1454428/TD1454547</t>
  </si>
  <si>
    <t>182 N KANAN DUME RD MALIBU CA 90265</t>
  </si>
  <si>
    <t>LAS FLORES MESA LLC</t>
  </si>
  <si>
    <t>TD1944805/TD1944806</t>
  </si>
  <si>
    <t>21023 LAS FLORES MESA DR MALIBU CA 90265</t>
  </si>
  <si>
    <t>TD2422764/TD2422765</t>
  </si>
  <si>
    <t>UNVARNISH, INC</t>
  </si>
  <si>
    <t>TD802110/TD862154</t>
  </si>
  <si>
    <t>24683 PACIFIC COAST HWY MALIBU CA 90265</t>
  </si>
  <si>
    <t>SNYDER JOHNSON, MARI</t>
  </si>
  <si>
    <t>TD1792976</t>
  </si>
  <si>
    <t>24840 PACIFIC COAST HWY MALIBU CA 90265</t>
  </si>
  <si>
    <t>THE EARLY HOURS, LLC</t>
  </si>
  <si>
    <t>TD2047489/TD2047490/ TD2109211/ TD2109212</t>
  </si>
  <si>
    <t>25260 MALIBU RD MALIBU CA 90265</t>
  </si>
  <si>
    <t>SCHMITZ &amp; ASSOC</t>
  </si>
  <si>
    <t>TD1788156</t>
  </si>
  <si>
    <t>2643 CORRAL CANYON RD MALIBU CA 90265</t>
  </si>
  <si>
    <t>DE BAUBIGNY, JULIET</t>
  </si>
  <si>
    <t>TD2080570/ TD2080571</t>
  </si>
  <si>
    <t>28931 SELFRIDGE DR MALIBU CA 90265</t>
  </si>
  <si>
    <t>29200 LARKSPUR, LLC</t>
  </si>
  <si>
    <t>TD2114642/TD2114643</t>
  </si>
  <si>
    <t>29200 LARKSPUR LN MALIBU CA 90265</t>
  </si>
  <si>
    <t>MOORE, ADAM</t>
  </si>
  <si>
    <t>TD1854493/TD1854494</t>
  </si>
  <si>
    <t>29821 BADEN PL MALIBU CA 90265</t>
  </si>
  <si>
    <t>MALIBU ANDROMEDA LANE, LLC</t>
  </si>
  <si>
    <t>TD2253706/ TD2253707</t>
  </si>
  <si>
    <t>30010 ANDROMEDA LN MALIBU CA 90265</t>
  </si>
  <si>
    <t>GINSBERG, ERROL</t>
  </si>
  <si>
    <t>TD1392963/TD1392964</t>
  </si>
  <si>
    <t>3311 SWEETWATER MESA RD 0000000000 MALIBU CA 90265</t>
  </si>
  <si>
    <t>SIDLEY, MIKE</t>
  </si>
  <si>
    <t>TD1283252/TD1417526</t>
  </si>
  <si>
    <t>3701 SERRA RD MALIBU CA 90265</t>
  </si>
  <si>
    <t>TD1846785/TD1846786</t>
  </si>
  <si>
    <t>4707 Avenida Del Mar LLC</t>
  </si>
  <si>
    <t>TD2269621/TD2269619</t>
  </si>
  <si>
    <t>4707 AVENIDA DEL MAR MALIBU CA 90265</t>
  </si>
  <si>
    <t>LEFEVRE, GREGORY</t>
  </si>
  <si>
    <t>TD2264547/ TD2264548</t>
  </si>
  <si>
    <t>5617 BUSCH DR MALIBU CA 90265</t>
  </si>
  <si>
    <t>BROWN, MARK</t>
  </si>
  <si>
    <t>TD1768800/TD1768802</t>
  </si>
  <si>
    <t>5916 FILAREE HEIGHTS RD MALIBU CA 90265</t>
  </si>
  <si>
    <t>KOHAN, NOURIEL</t>
  </si>
  <si>
    <t>TD2008137</t>
  </si>
  <si>
    <t>5922 PHILIP AVE MALIBU CA 90265</t>
  </si>
  <si>
    <t>DENKER, JEFFREY</t>
  </si>
  <si>
    <t>TD1758759</t>
  </si>
  <si>
    <t>5936 FILAREE HEIGHTS MALIBU CA 90265</t>
  </si>
  <si>
    <t>CALIFORNIA BUILDING INC</t>
  </si>
  <si>
    <t>TD1769303/TD1769304</t>
  </si>
  <si>
    <t>6701 PORTSHEAD RD MALIBU CA 90265</t>
  </si>
  <si>
    <t>IBN PROPERTIES</t>
  </si>
  <si>
    <t>TD1772453</t>
  </si>
  <si>
    <t>6734 ZUMIREZ DR MALIBU CA 90265</t>
  </si>
  <si>
    <t>TD2300050/ TD2300051</t>
  </si>
  <si>
    <t>TD2393098/TD2393099</t>
  </si>
  <si>
    <t>3870 PUERCO CANYON RD MALIBU CA 90265</t>
  </si>
  <si>
    <t>FARRAR, JOHN C</t>
  </si>
  <si>
    <t>TD1384442/TD1384445</t>
  </si>
  <si>
    <t>3509 SWEETWATER MESA RD MALIBU CA 90265</t>
  </si>
  <si>
    <t>Mono</t>
  </si>
  <si>
    <t xml:space="preserve">Mammoth Lakes </t>
  </si>
  <si>
    <t>2022-15</t>
  </si>
  <si>
    <t>TD2422372/TD2422374</t>
  </si>
  <si>
    <t>Laurel Mountain Rd from Hwy 203 to Tavern Rd, Mammoth Lakes</t>
  </si>
  <si>
    <t>MMSA</t>
  </si>
  <si>
    <t>TD1403374/TD1403375</t>
  </si>
  <si>
    <t>#2054158E, MMSA RELOCATION MAMMOTH LAKES CA 93546</t>
  </si>
  <si>
    <t>R J SMITH CONSTRUCTION</t>
  </si>
  <si>
    <t>TD2378192</t>
  </si>
  <si>
    <t>229 13TH ST MANHATTAN BEACH CA 90266</t>
  </si>
  <si>
    <t>MANHATTAN BEACH, CITY OF</t>
  </si>
  <si>
    <t>Manhattan Beach</t>
  </si>
  <si>
    <t>TD2020305/TD2020307</t>
  </si>
  <si>
    <t>CREST DR ROSECRANS AVE TO MARINE AVE MANHATTAN BEACH CA 90266</t>
  </si>
  <si>
    <t>TD2020294/TD2020296</t>
  </si>
  <si>
    <t>OCEAN DR 14TH PL TO 8TH ST MANHATTAN BEACH CA 90266</t>
  </si>
  <si>
    <t>KATSOULEAS, STEPHANIE</t>
  </si>
  <si>
    <t>UUAD12</t>
  </si>
  <si>
    <t>TD1249184/TD237146</t>
  </si>
  <si>
    <t>OCEAN DR, 45TH TO MOONSTONE MANHATTAN BEACH CA 90266</t>
  </si>
  <si>
    <t>CITY OF MANHATTAN BEACH</t>
  </si>
  <si>
    <t>UUAD14</t>
  </si>
  <si>
    <t>TD1389048/TD666049</t>
  </si>
  <si>
    <t>OCEAN, MOONSTONE TO ROSECRANS MANHATTAN BEACH CA 90266</t>
  </si>
  <si>
    <t>TD1351127/TD1351129</t>
  </si>
  <si>
    <t>UUAD #4 MANHATTAN BEACH CA 90266</t>
  </si>
  <si>
    <t>ALLEN, JOHN DAVID</t>
  </si>
  <si>
    <t>TD2323920/TD2480907</t>
  </si>
  <si>
    <t>1330 VOORHEES AVE MANHATTAN BEACH CA 90266</t>
  </si>
  <si>
    <t>Sunrise of Manhattan Beach</t>
  </si>
  <si>
    <t>TD1975637/TD2011877</t>
  </si>
  <si>
    <t>350 N. SEPULVEDA MANHATTAN BEACH CA 90266</t>
  </si>
  <si>
    <t>MB Hotel Partners, LLC</t>
  </si>
  <si>
    <t>TD2120106/TD2120347</t>
  </si>
  <si>
    <t>600 S SEPULVEDA BLVD MANHATTAN BEACH CA 90266</t>
  </si>
  <si>
    <t>TD2196940</t>
  </si>
  <si>
    <t>600 SEPULVEDA BLVD MANHATTAN BEACH CA 90266</t>
  </si>
  <si>
    <t>TILAK, RAVINDRA V</t>
  </si>
  <si>
    <t>TD1198394/TD1198395</t>
  </si>
  <si>
    <t>817 PACIFIC AVE MANHATTAN BEACH CA 90266</t>
  </si>
  <si>
    <t>SPENLEY, MICHAEL</t>
  </si>
  <si>
    <t>TD2403969</t>
  </si>
  <si>
    <t>1512 N ARDMORE AVE MANHATTAN BEACH CA 90266</t>
  </si>
  <si>
    <t>SARAFA, MARTIN</t>
  </si>
  <si>
    <t>TD1637549/TD1637550</t>
  </si>
  <si>
    <t>821 HIGHVIEW AVE MANHATTAN BEACH CA 90266</t>
  </si>
  <si>
    <t>Maywood</t>
  </si>
  <si>
    <t>TD2053814/TD2053816</t>
  </si>
  <si>
    <t>Maywood Ave/Slauson to 58th St.</t>
  </si>
  <si>
    <t>Menifee</t>
  </si>
  <si>
    <t>2022-36</t>
  </si>
  <si>
    <t>TD2230595/TD2230592</t>
  </si>
  <si>
    <t>Goetz Road and Vista</t>
  </si>
  <si>
    <t>Foremost Pacific Group</t>
  </si>
  <si>
    <t>TD2285335</t>
  </si>
  <si>
    <t>38346 ROUSE ROAD R20B MENIFEE CA 92585</t>
  </si>
  <si>
    <t>MENIFEE 3A INV, LLC</t>
  </si>
  <si>
    <t>TD1614703/TD1614704</t>
  </si>
  <si>
    <t>TR29835; PALOMAR RD (R/20B) MENIFEE CA 92585</t>
  </si>
  <si>
    <t>RANCH MENIFEE SELF STORAGE, LLC</t>
  </si>
  <si>
    <t>TD2188051/ TD2188052</t>
  </si>
  <si>
    <t>TR37624;MENIFEE RD (R20B) MENIFEE CA 92585</t>
  </si>
  <si>
    <t>TD1937403/TD1937415</t>
  </si>
  <si>
    <t>29660 GOETZ MENIFEE CA 92584</t>
  </si>
  <si>
    <t>TD2366978/ TD2366979</t>
  </si>
  <si>
    <t>38766 GARBANI AND EVANS MENIFEE CA 92584</t>
  </si>
  <si>
    <t>Richland Planned Communities, Inc</t>
  </si>
  <si>
    <t>TD2270340/ TD2270342/ TD2273443/ TD2273444</t>
  </si>
  <si>
    <t>31194-1 GARDANI RD &amp; DANIEL MENIFEE CA 92584</t>
  </si>
  <si>
    <t>TD2270349/ TD2270351/TD2272982/TD2272984</t>
  </si>
  <si>
    <t>n</t>
  </si>
  <si>
    <t>TD2278754/ TD2278760</t>
  </si>
  <si>
    <t>38346:OH REMOVAL &amp; UG INSTALL MENIFEE RD MENIFEE CA 92585</t>
  </si>
  <si>
    <t>TD2275885/ TD2275886/ TD2275906</t>
  </si>
  <si>
    <t>31229;BRIGGS RD &amp; HOLLAND RD MENIFEE CA 92584</t>
  </si>
  <si>
    <t>TD1995900/ TD1995897</t>
  </si>
  <si>
    <t>TR31194-1;GARBANI RD  (R20C) MENIFEE CA 92584</t>
  </si>
  <si>
    <t>LENNAR HOMES OF CALIF</t>
  </si>
  <si>
    <t>TD1939589/TD1939591</t>
  </si>
  <si>
    <t>TR37131; BRIGGS RD  R/20C MENIFEE CA 92584</t>
  </si>
  <si>
    <t>LENNAR HOMES OF CALIF.</t>
  </si>
  <si>
    <t>TD1928943/TD1928949</t>
  </si>
  <si>
    <t>TR37131; OLD NEWPORT RD  (R/20C) MENIFEE CA 92584</t>
  </si>
  <si>
    <t>LENNAR HOMES</t>
  </si>
  <si>
    <t>TD1931527/TD1931529</t>
  </si>
  <si>
    <t>TR37131;TRES LAGOS DR-R/20C MENIFEE CA 92584</t>
  </si>
  <si>
    <t>KAISER FOUNDATION HEALTH PLAN</t>
  </si>
  <si>
    <t>TD2446229/ TD2446234</t>
  </si>
  <si>
    <t>OH REMOVAL TO UG INSTALL @ ENCANTO DR MENIFEE CA 92585</t>
  </si>
  <si>
    <t>NOVA POWER, LLC</t>
  </si>
  <si>
    <t xml:space="preserve">Menifee </t>
  </si>
  <si>
    <t>TD2294276/ TD2294278</t>
  </si>
  <si>
    <t>26226 ANTELOPE RD MENIFEE CA 92585</t>
  </si>
  <si>
    <t>QUAIL HILLS, LP</t>
  </si>
  <si>
    <t>TD2261181/ TD2265229</t>
  </si>
  <si>
    <t>37692: R20 OH REMOVAL @ GOETZ RD MENIFEE CA 92587</t>
  </si>
  <si>
    <t>Minor Ranch LLC</t>
  </si>
  <si>
    <t>TD2363002/ TD2363003/ TD2364959/ TD2364960</t>
  </si>
  <si>
    <t>38303: HIGHWAY 74 MENIFEE CA 92585</t>
  </si>
  <si>
    <t>TD2269401/ TD2269406/ TD2272976/ TD2272977</t>
  </si>
  <si>
    <t>38303: R20 BYSCANE ST/MENIFEE RD/MCLAUGH MENIFEE CA 92585</t>
  </si>
  <si>
    <t>Adept Development</t>
  </si>
  <si>
    <t>Monrovia</t>
  </si>
  <si>
    <t>TD1986123</t>
  </si>
  <si>
    <t>145-M W POMONA AVE MONROVIA CA 91016</t>
  </si>
  <si>
    <t>JEFFERSON MONROVIA SOUTH, LLC</t>
  </si>
  <si>
    <t>TD2043291/TD1983252</t>
  </si>
  <si>
    <t>78225 - DUARTE RD MONROVIA CA 91016</t>
  </si>
  <si>
    <t>FORE GREEN DEVELOPMENT</t>
  </si>
  <si>
    <t>TD1643896</t>
  </si>
  <si>
    <t>TR68400 EVERGREEN, POMONA, PEK, MAGNOLIA MONROVIA CA 91016</t>
  </si>
  <si>
    <t>TD1644788/TD1645695</t>
  </si>
  <si>
    <t>TR82517 EVERGREEN, POMONA, PEK, MAGNOLIA MONROVIA CA 91016</t>
  </si>
  <si>
    <t>TD2054808/TD2054801</t>
  </si>
  <si>
    <t>TD2061821/TD2061825</t>
  </si>
  <si>
    <t>78225 - MAGNOLIA AVE MONROVIA CA 91016</t>
  </si>
  <si>
    <t xml:space="preserve">Monrovia </t>
  </si>
  <si>
    <t>TD2158654</t>
  </si>
  <si>
    <t>Evergreen Ave &amp; Magnolia Ave MONROVIA CA 91016</t>
  </si>
  <si>
    <t>FRC REALTY INC</t>
  </si>
  <si>
    <t>TD1512056/TD1512059</t>
  </si>
  <si>
    <t>127 W POMONA AVE MONROVIA CA 91016</t>
  </si>
  <si>
    <t>TD2207322/TD2207324</t>
  </si>
  <si>
    <t>Monrovia Apartments Owner, LLC</t>
  </si>
  <si>
    <t>TD1807776/ TD1981706</t>
  </si>
  <si>
    <t>TR82326 W EVERGREEN AVENUE MONROVIA CA 91606</t>
  </si>
  <si>
    <t>DON JULIAN INVESTMENT LLC</t>
  </si>
  <si>
    <t xml:space="preserve">Montclair </t>
  </si>
  <si>
    <t>TD2109557/ TD2109558</t>
  </si>
  <si>
    <t>5008 W MISSION BLVD MONTCLAIR CA 91762</t>
  </si>
  <si>
    <t>LANDEXCORP LLC</t>
  </si>
  <si>
    <t>TD2270856/ TD2270858/ TD2317629</t>
  </si>
  <si>
    <t>TR20694 - 4100 MISSION BLVD MONTCLAIR CA 91763</t>
  </si>
  <si>
    <t>Montebello</t>
  </si>
  <si>
    <t>TD2202680</t>
  </si>
  <si>
    <t>315 S MONTEBELLO BLVD MONTEBELLO CA 90640</t>
  </si>
  <si>
    <t>02 45</t>
  </si>
  <si>
    <t>TD2074327/TD2074326/TD2249280/TD2249279</t>
  </si>
  <si>
    <t>W Beverly Blvd - 5th street to Poplar Ave</t>
  </si>
  <si>
    <t>TD2135881</t>
  </si>
  <si>
    <t>1234 FAKE MONTEBELLO CA 90640</t>
  </si>
  <si>
    <t>TD2181385/ TD2181387</t>
  </si>
  <si>
    <t>SAN GABRIEL VALLEY COG- THE ACE PROJECT</t>
  </si>
  <si>
    <t>TD2202681/ TD2203943</t>
  </si>
  <si>
    <t>TD230815</t>
  </si>
  <si>
    <t>government Agency</t>
  </si>
  <si>
    <t>RYKADAN 005 LLC</t>
  </si>
  <si>
    <t>Monterey Park</t>
  </si>
  <si>
    <t>TD1678292/TD1678278</t>
  </si>
  <si>
    <t>786 - 100 S GARFIELD MONTEREY PARK CA 91754</t>
  </si>
  <si>
    <t xml:space="preserve">Monterey Park </t>
  </si>
  <si>
    <t>2022-R71</t>
  </si>
  <si>
    <t>TD2041069/ TD2041072</t>
  </si>
  <si>
    <t xml:space="preserve">Monterey Pass Rd/Garvey Ave. to Vagabond Dr. </t>
  </si>
  <si>
    <t>CITY OF, MOORPARK</t>
  </si>
  <si>
    <t>Moorpark</t>
  </si>
  <si>
    <t>TD1810038/TD1868074</t>
  </si>
  <si>
    <t>PRINCETON AVE/EAST OF SPRING RD MOORPARK CA 93021</t>
  </si>
  <si>
    <t>GLENDOSHA INVESTMENT, LLC</t>
  </si>
  <si>
    <t>TD1755284/TD1755285</t>
  </si>
  <si>
    <t>5751 CONDOR DR MOORPARK CA 93021</t>
  </si>
  <si>
    <t>PACIFIC COMMUNITIES BUILDER</t>
  </si>
  <si>
    <t>TD1669533/TD1669535</t>
  </si>
  <si>
    <t>5882: LOS ANGELES AVE &amp; LETA YANCY RD MOORPARK CA 93021</t>
  </si>
  <si>
    <t>PACIFIC COMMUNITIES BUILDR,LLC</t>
  </si>
  <si>
    <t xml:space="preserve">Moorpark </t>
  </si>
  <si>
    <t>TD2208472/TD2208475</t>
  </si>
  <si>
    <t>TR5882;LOS ANGELES &amp; LETA YANCY ROAD MOORPARK CA 93021</t>
  </si>
  <si>
    <t>TD1984962</t>
  </si>
  <si>
    <t>220 E HIGH STE MOORPARK CA 93021</t>
  </si>
  <si>
    <t>Moreno Valley</t>
  </si>
  <si>
    <t>TD2281336</t>
  </si>
  <si>
    <t>14037 MORENO BEACH BLVD X ALESSANDRO BLV MORENO VALLEY CA 92555</t>
  </si>
  <si>
    <t>PAMA MANAGEMENT</t>
  </si>
  <si>
    <t>TD1563254</t>
  </si>
  <si>
    <t>ALESSANDRO BLVD &amp; HEACOCK ST MORENO VALLEY CA 92553</t>
  </si>
  <si>
    <t>TD2084337/ TD2104500</t>
  </si>
  <si>
    <t>E/S OLIVER ST, N/O BRODIAEA AVE MORENO VALLEY CA 92555</t>
  </si>
  <si>
    <t>TD2482269/TD2482270</t>
  </si>
  <si>
    <t>WORLD LOGISTICS CENTER PKWY MORENO VALLEY CA 92555</t>
  </si>
  <si>
    <t>CHASE PARTNERS LIMITED</t>
  </si>
  <si>
    <t>TD2274834/ TD2275621</t>
  </si>
  <si>
    <t>17111 PERRIS BLVD MORENO VALLEY CA 92551</t>
  </si>
  <si>
    <t>GARCIA, JOSHUA</t>
  </si>
  <si>
    <t xml:space="preserve">Moreno Valley </t>
  </si>
  <si>
    <t>TD2180420/TD2181432</t>
  </si>
  <si>
    <t>KB HOME COASTAL INC</t>
  </si>
  <si>
    <t>TD1887557/TD1887560</t>
  </si>
  <si>
    <t>MORENO BEACH DRIVE X BAY AVENUE MORENO VALLEY CA 92553</t>
  </si>
  <si>
    <t>HIGHPOINTE MV I LLC</t>
  </si>
  <si>
    <t>TD2173783/TD2173784/TD2221422</t>
  </si>
  <si>
    <t>N/S ALESSANDRO BLVD, E/O NASON ST MORENO VALLEY CA 92555</t>
  </si>
  <si>
    <t>TD2434192/ TD2434196</t>
  </si>
  <si>
    <t>N ALESSANDRO ST AND MERWIN ST MORENO VALLEY CA 92555</t>
  </si>
  <si>
    <t>TD2430405/TD2430406/TD2434303/TD2434308</t>
  </si>
  <si>
    <t>COTTONWOOD AVE &amp; WATSON WAY MORENO VALLEY CA 92553</t>
  </si>
  <si>
    <t>TD2003840/ TD2003842</t>
  </si>
  <si>
    <t>TR37725; KRAMERIA /PERRIS BL (R20C) MORENO VALLEY CA 92551</t>
  </si>
  <si>
    <t>Murrieta</t>
  </si>
  <si>
    <t>TD2003403/TD2003216</t>
  </si>
  <si>
    <t>"B" STREET  / CLAY AVE (R20B) MURRIETA CA 92562</t>
  </si>
  <si>
    <t>MLC HOLDINGS, INC</t>
  </si>
  <si>
    <t>TD1795581</t>
  </si>
  <si>
    <t>31980 BENTON RD (R20 B) MURRIETA (winchester) CA 92596</t>
  </si>
  <si>
    <t>JPI COMPANIES</t>
  </si>
  <si>
    <t xml:space="preserve">Murrieta </t>
  </si>
  <si>
    <t>TD2213168/ TD2213170</t>
  </si>
  <si>
    <t>JEFFERSON AVE (R20B) MURRIETA CA 92562</t>
  </si>
  <si>
    <t>GREYSTAR</t>
  </si>
  <si>
    <t>TD2129441/ TD2129444</t>
  </si>
  <si>
    <t>SPARKMAN CT / VISTA MURRIETA (R20B) MURRIETA CA 92562</t>
  </si>
  <si>
    <t>TD2310467/TD2310469</t>
  </si>
  <si>
    <t>WASHINGTON AVE (R20B / LS2B SL ) MURRIETA CA 92562</t>
  </si>
  <si>
    <t>Murrieta II Multifamily LLC</t>
  </si>
  <si>
    <t>TD2129668/ TD2129670</t>
  </si>
  <si>
    <t>WHITEWOOD / CLINTON KEITH RD (R20B) MURRIETA CA 92563</t>
  </si>
  <si>
    <t>DISCOVERY VILLAGE LLC</t>
  </si>
  <si>
    <t>TD2031550/ TD2031548</t>
  </si>
  <si>
    <t>ANTELOPE RD, MURRIETA (R20C) MURRIETA CA 92563</t>
  </si>
  <si>
    <t>Murrieta Hot Springs/Jefferson Develo LP</t>
  </si>
  <si>
    <t>TD1870948/TD1870954/TD1915165</t>
  </si>
  <si>
    <t>JEFFERSON AVE (R20C) MURRIETA CA 92562</t>
  </si>
  <si>
    <t>TD1951533/TD2003234</t>
  </si>
  <si>
    <t>NEW CLAY AVE (R20C) MURRIETA CA 92562</t>
  </si>
  <si>
    <t>Nutmeg/Washington Development L.P.</t>
  </si>
  <si>
    <t>TD1871436/TD1871439/TD2112128</t>
  </si>
  <si>
    <t>WASHINGTON / NUTMEG (R20C) MURRIETA CA 92562</t>
  </si>
  <si>
    <t>NEWPORT BEACH, CITY OF</t>
  </si>
  <si>
    <t>Newport Beach</t>
  </si>
  <si>
    <t>TD1878534/TD1878535</t>
  </si>
  <si>
    <t>BALBOA ISLAND NEWPORT BEACH CA 92658</t>
  </si>
  <si>
    <t>NEWPORT BEACH CITY OF</t>
  </si>
  <si>
    <t>TD1103682</t>
  </si>
  <si>
    <t>NEWPORT BLVD/23RD ST/OCEAN FRONT W/31ST NEWPORT BEACH CA 92663</t>
  </si>
  <si>
    <t>TD1828598/TD1828602</t>
  </si>
  <si>
    <t>SANTA ANA AVENUE AND CLIFF DRIVE NEWPORT BEACH CA 92663</t>
  </si>
  <si>
    <t>TD1521691/ TD1539040</t>
  </si>
  <si>
    <t>VARIOUS LOCATION NEWPORT BEACH CA 92658</t>
  </si>
  <si>
    <t>INTRACORP SOCAL-1, LLC</t>
  </si>
  <si>
    <t>TD2466647</t>
  </si>
  <si>
    <t>19408 1580 MONROVIA AVE -MF NEWPORT BEACH CA 92663</t>
  </si>
  <si>
    <t>CITY OF NEWPORT BEACH</t>
  </si>
  <si>
    <t xml:space="preserve">Newport Beach </t>
  </si>
  <si>
    <t>TD2236068/ TD2236078/ TD2237406</t>
  </si>
  <si>
    <t>317 SANTA ANA AVE NEWPORT BEACH CA 92663</t>
  </si>
  <si>
    <t>BAST, STEVEN</t>
  </si>
  <si>
    <t>TD2276953/TD2242232</t>
  </si>
  <si>
    <t>3601 LAKE AVE NEWPORT BEACH CA 92663</t>
  </si>
  <si>
    <t>TD1617874/TD1619080</t>
  </si>
  <si>
    <t>3955 W BALBOA BLVD NEWPORT BEACH CA 92663</t>
  </si>
  <si>
    <t>Norwalk</t>
  </si>
  <si>
    <t>04-55</t>
  </si>
  <si>
    <t>Pioneer Blvd/ Rosecrans Ave - Alondra Blvd</t>
  </si>
  <si>
    <t>MERITAGE HOMES OF CALIFORNIA INC</t>
  </si>
  <si>
    <t>TD2433276</t>
  </si>
  <si>
    <t>GETTYSBURG DRIVE &amp; ROSETON AVENUE NORWALK CA 90650</t>
  </si>
  <si>
    <t>EL ROBLAR, INVESTMENTS PROP LLC</t>
  </si>
  <si>
    <t>Ojai</t>
  </si>
  <si>
    <t>TD2033070/TD2033071/ TD2078311</t>
  </si>
  <si>
    <t>122 E OJAI AVE OJAI CA 93023</t>
  </si>
  <si>
    <t>ROE, BIANCA</t>
  </si>
  <si>
    <t>TD2025698</t>
  </si>
  <si>
    <t>2000 GRIDLEY RD OJAI CA 93023</t>
  </si>
  <si>
    <t>DEZONIA, ANNE</t>
  </si>
  <si>
    <t>TD2028205/TD2028206</t>
  </si>
  <si>
    <t>4106 THACHER RD OJAI CA 93023</t>
  </si>
  <si>
    <t>GOODE, ERIC</t>
  </si>
  <si>
    <t>TD1743133</t>
  </si>
  <si>
    <t>4403 THACHER RD OJAI CA 93023</t>
  </si>
  <si>
    <t>TD1785014</t>
  </si>
  <si>
    <t>Ontario</t>
  </si>
  <si>
    <t>2005-092</t>
  </si>
  <si>
    <t>TD1306458/TD1306462/802222370</t>
  </si>
  <si>
    <t xml:space="preserve">Holt/ Mountain </t>
  </si>
  <si>
    <t>NMC BUILDERS, LLC</t>
  </si>
  <si>
    <t>TD267050</t>
  </si>
  <si>
    <t>06155754 RIVERSIDE/TURNER/MILLIKEN ONTARIO CA 91761</t>
  </si>
  <si>
    <t>LENNAR HOMES OF CA, INC.</t>
  </si>
  <si>
    <t>TD1889130/TD1889137</t>
  </si>
  <si>
    <t>20399: ARCHIBALD AVE (R20B) ONTARIO CA 91762</t>
  </si>
  <si>
    <t>GROVE LAND VENTURE, LLC</t>
  </si>
  <si>
    <t>TD2206634/TD2247803</t>
  </si>
  <si>
    <t>BON VIEW &amp; EUCALYPTUS ONTARIO CA 91762</t>
  </si>
  <si>
    <t>CHINO AVENUE LLC</t>
  </si>
  <si>
    <t>TD2034258/ TD2034269</t>
  </si>
  <si>
    <t>Chino Ave ONTARIO CA 91761</t>
  </si>
  <si>
    <t xml:space="preserve">Urban cluster </t>
  </si>
  <si>
    <t>RICHLAND VENTURES, INC</t>
  </si>
  <si>
    <t>TD1983652/TD1983653</t>
  </si>
  <si>
    <t>CHINO AVE. ONTARIO CA 91710</t>
  </si>
  <si>
    <t>STRONG, BRENT</t>
  </si>
  <si>
    <t>TD1966660/TD1966659</t>
  </si>
  <si>
    <t>ETIWANDA &amp; SLOVER ONTARIO CA 91761</t>
  </si>
  <si>
    <t>RICHLAND COMMUNITIES</t>
  </si>
  <si>
    <t>TD1959421</t>
  </si>
  <si>
    <t>HAVEN AVE ONTARIO CA 91710</t>
  </si>
  <si>
    <t>TD1959789/TD1959787</t>
  </si>
  <si>
    <t>HAVEN AVE. ONTARIO CA 91710</t>
  </si>
  <si>
    <t>FILDES, STEPHANIE</t>
  </si>
  <si>
    <t>TD2071872/TD2072040</t>
  </si>
  <si>
    <t>HOLT &amp; MOUNTAIN ONTARIO CA 91761</t>
  </si>
  <si>
    <t>PROLOGIS</t>
  </si>
  <si>
    <t>TD2023018</t>
  </si>
  <si>
    <t>MERRILL AVE AND GROVE (R20B) ONTARIO CA 91761</t>
  </si>
  <si>
    <t>BROOKCAL ONTARIO, LLC</t>
  </si>
  <si>
    <t>TD2070716/TD2073458</t>
  </si>
  <si>
    <t>Mill Creek Ave ONTARIO CA 91761</t>
  </si>
  <si>
    <t>TD2167704/ TD2167705</t>
  </si>
  <si>
    <t>N/E COR OF BON VIEW AVE &amp; MERRILL AVE ONTARIO CA 91710</t>
  </si>
  <si>
    <t>EUCLID LAND VENTURE LLC</t>
  </si>
  <si>
    <t>TD1909193/TD1909196</t>
  </si>
  <si>
    <t>N/E CORNER OF MERRILL &amp; EUCLID AVE ONTARIO CA 91762</t>
  </si>
  <si>
    <t>TD1890259/TD1943936</t>
  </si>
  <si>
    <t>ONTARIO RANCH RD ONTARIO CA 91762</t>
  </si>
  <si>
    <t>TD1983663/TD1983666</t>
  </si>
  <si>
    <t>RIVERSIDE DRIVE ONTARIO CA 91710</t>
  </si>
  <si>
    <t>TD267830</t>
  </si>
  <si>
    <t>RIVERSIDE/TURNER/MILLIKEN 163+08-192+88 ONTARIO CA 91761</t>
  </si>
  <si>
    <t>ONTARIO CC, LLC</t>
  </si>
  <si>
    <t>TD1759143/TD1780794/TD1780796</t>
  </si>
  <si>
    <t>S/W CORNER OF RIVERSIDE DR AND HAMNER AV ONTARIO CA 91761</t>
  </si>
  <si>
    <t>485.823.92</t>
  </si>
  <si>
    <t>CITY OF ONTARIO</t>
  </si>
  <si>
    <t>TD2459346/ TD2459351</t>
  </si>
  <si>
    <t>TR-NONE - CHINO AVE ONTARIO CA 91761</t>
  </si>
  <si>
    <t>TD1265280/ TD1265282</t>
  </si>
  <si>
    <t>TD2329134/TD2329148/TD2383828</t>
  </si>
  <si>
    <t>TR- NONE - ONTARIO AVE ONTARIO CA 91761</t>
  </si>
  <si>
    <t>TD2329139</t>
  </si>
  <si>
    <t>TD1573326/TD1573346</t>
  </si>
  <si>
    <t>TR19966: RIVERSIDE DRIVE (R20) ONTARIO CA 91761</t>
  </si>
  <si>
    <t>SL ONTARIO DEVELOPMENT COMPANY</t>
  </si>
  <si>
    <t>TD2302823/TD2302825/TD2328868</t>
  </si>
  <si>
    <t>TR20562 - HAVEN AVE ONTARIO CA 91762</t>
  </si>
  <si>
    <t>ONTARIO EMPORIA HOUSING LP</t>
  </si>
  <si>
    <t>TD2070725/TD2073487</t>
  </si>
  <si>
    <t>Transit St &amp; Palm Ave ONTARIO CA 91762</t>
  </si>
  <si>
    <t>TD2023032/ TD2023037</t>
  </si>
  <si>
    <t>WALKER AVE ONTARIO CA 91761</t>
  </si>
  <si>
    <t>ORBIS REAL ESTATE PARTNERS</t>
  </si>
  <si>
    <t>TD2054403/TD2054406</t>
  </si>
  <si>
    <t>MILLIKEN AVE &amp; RIVERSIDE DR. ONTARIO CA 91761</t>
  </si>
  <si>
    <t>TD1595792/TD1595801</t>
  </si>
  <si>
    <t>19966: RIVERSIDE DR (R20C) ONTARIO CA 91764</t>
  </si>
  <si>
    <t>TD2176025/TD2176026</t>
  </si>
  <si>
    <t>TD2234042</t>
  </si>
  <si>
    <t>E RIVERSIDE DR &amp; S VINEYARD AVE ONTARIO CA 91761</t>
  </si>
  <si>
    <t>Ontario Extended Stay LLC</t>
  </si>
  <si>
    <t>TD1952312/TD1952313</t>
  </si>
  <si>
    <t>LOCATED ON E. G ST &amp; N CORONA AVE ONTARIO CA 91764</t>
  </si>
  <si>
    <t>BROOKFIELD SOCAL LAND CONSTRUCTORS LLC</t>
  </si>
  <si>
    <t>TD2060557/TD2060558</t>
  </si>
  <si>
    <t>ONTARIO RANCH RD ONTARIO CA 91761</t>
  </si>
  <si>
    <t>DUKE REALTY LIMITED PARTNERHIP</t>
  </si>
  <si>
    <t>TD2186015/TD2188626</t>
  </si>
  <si>
    <t>POLE LINE BETWEEN CAMPUS &amp; BONVIEW AVE. ONTARIO CA 91761</t>
  </si>
  <si>
    <t>TD2329125/ TD2356540/ TD2329147</t>
  </si>
  <si>
    <t>9307 E RIVERSIDE DR ONTARIO CA 91761</t>
  </si>
  <si>
    <t>3/10//26</t>
  </si>
  <si>
    <t>TD2329133</t>
  </si>
  <si>
    <t>TR- NONE - E RIVERSIDE DR &amp; S VINEYARD ONTARIO CA 91761</t>
  </si>
  <si>
    <t>DPDG Hotel Fund I LLC</t>
  </si>
  <si>
    <t>TD2338510/ TD2458417</t>
  </si>
  <si>
    <t>TR NONE - E. HOLT BLVD. AND E. GUASTI RD ONTARIO CA 91764</t>
  </si>
  <si>
    <t>TD2349838/ TD2349841/TD2364877</t>
  </si>
  <si>
    <t>TR- NONE - HAVEN AVE ONTARIO CA 91761</t>
  </si>
  <si>
    <t>TD2294338/ TD2294339</t>
  </si>
  <si>
    <t>TD2119289/TD2119290</t>
  </si>
  <si>
    <t>TD2174183</t>
  </si>
  <si>
    <t>16199 SANTIAGO CANYON RD R20 WO4 ORANGE CA 92869</t>
  </si>
  <si>
    <t>TD2021842/ TD2163089</t>
  </si>
  <si>
    <t>ORNG HGTS CHAPMAN AVE/SANTIAGO CYN WO1 ORANGE CA 92869</t>
  </si>
  <si>
    <t>TD2021843</t>
  </si>
  <si>
    <t>ORNG HGTS CHAPMAN AVE/SANTIAGO CYN WO2 ORANGE CA 92869</t>
  </si>
  <si>
    <t>TD2021844</t>
  </si>
  <si>
    <t>ORNG HGTS CHAPMAN AVE/SANTIAGO CYN WO3 ORANGE CA 92869</t>
  </si>
  <si>
    <t>FIFTH HARBOR OWNER LLC</t>
  </si>
  <si>
    <t>Oxnard</t>
  </si>
  <si>
    <t>TD2227893/TD2227898</t>
  </si>
  <si>
    <t>5592: HARBOR BLVD &amp; 5TH ST OXNARD CA 93035</t>
  </si>
  <si>
    <t>MPL PROPERTY HOLDINGS LLC</t>
  </si>
  <si>
    <t>TD2093150</t>
  </si>
  <si>
    <t>5592-1 HARBOR BLVD/5TH STREET OXNARD CA 93035</t>
  </si>
  <si>
    <t>TD1248419/TD1248423</t>
  </si>
  <si>
    <t>OXNARD UNION HIGH SCHL DIST</t>
  </si>
  <si>
    <t>TD1853191/TD1857652</t>
  </si>
  <si>
    <t>N ROSE AVE &amp; CAMINO DEL SOL OXNARD CA 93030</t>
  </si>
  <si>
    <t>2ND &amp; B LP</t>
  </si>
  <si>
    <t>TD2016549/ TD2016552</t>
  </si>
  <si>
    <t>241 W 2ND ST OXNARD CA 93030</t>
  </si>
  <si>
    <t>TD2133564/TD2133566</t>
  </si>
  <si>
    <t>5TH AND HARBOR, OXNARD</t>
  </si>
  <si>
    <t>2714 E Vineyard Avenue LLC</t>
  </si>
  <si>
    <t xml:space="preserve">Oxnard </t>
  </si>
  <si>
    <t>TD2363836/ TD2363837</t>
  </si>
  <si>
    <t>2714 E VINEYARD AVE, OXNARD CA 93036</t>
  </si>
  <si>
    <t>TD2109278/TD2109279</t>
  </si>
  <si>
    <t>5952-2;  1ST STREET &amp; ROSE AVENUE OXNARD CA 93030</t>
  </si>
  <si>
    <t>Cypress Place at Garden City, L.P.</t>
  </si>
  <si>
    <t>TD1977988/ TD1977986</t>
  </si>
  <si>
    <t>CYPRESS GARDENS; 5536-5482 CYPRESS ROAD OXNARD CA 93033</t>
  </si>
  <si>
    <t>Palm Desert</t>
  </si>
  <si>
    <t>2022-46</t>
  </si>
  <si>
    <t>TD2017796/TD2017792</t>
  </si>
  <si>
    <t>Chia Drive -- Haystack Road to Loma Vista Lane</t>
  </si>
  <si>
    <t>PALM DESERT, CITY OF</t>
  </si>
  <si>
    <t>TD1844149/TD922685/TD922765</t>
  </si>
  <si>
    <t>DESERT LILY DR &amp; BURSERA WAY PALM DESERT CA 92260</t>
  </si>
  <si>
    <t>LEACH, STEVE</t>
  </si>
  <si>
    <t>TD2015171/ TD2015183</t>
  </si>
  <si>
    <t>44811 SAN ANTONIO CIR PALM DESERT CA 92260</t>
  </si>
  <si>
    <t>MORRIS, SEAN</t>
  </si>
  <si>
    <t xml:space="preserve">Palm Desert </t>
  </si>
  <si>
    <t>TD2052536</t>
  </si>
  <si>
    <t>72880 JOSHUA ST PALM DESERT CA 92260</t>
  </si>
  <si>
    <t>Palm Springs</t>
  </si>
  <si>
    <t>TD2075170/ TD2075146</t>
  </si>
  <si>
    <t>Ramon Rd/ Cerritos Rd/ El Cielo Rd</t>
  </si>
  <si>
    <t>WEINTRAUB, RICHARD</t>
  </si>
  <si>
    <t>TD2254340/TD2267474</t>
  </si>
  <si>
    <t>284 S CAHUILLA RD PALM SPRINGS CA 92262</t>
  </si>
  <si>
    <t>COACHELLA VALLEY HOUSING</t>
  </si>
  <si>
    <t>TD1761438/TD1761455</t>
  </si>
  <si>
    <t>N SUNRISE WAY PALM SPRINGS CA 92262</t>
  </si>
  <si>
    <t>KIEF, GARRY C</t>
  </si>
  <si>
    <t>TD1842762/TD1844603</t>
  </si>
  <si>
    <t>200 CAMINO ENCANTO PALM SPRINGS CA 92264</t>
  </si>
  <si>
    <t>AGUA CALIENTE CAHUILLA INDIANS</t>
  </si>
  <si>
    <t>TD2370173/ TD2370174</t>
  </si>
  <si>
    <t>HWY 111 AND TIPTON RD PALM SPRINGS CA 92262</t>
  </si>
  <si>
    <t>SUNCAL</t>
  </si>
  <si>
    <t>TD2479365/TD2479367</t>
  </si>
  <si>
    <t>TR36691-1,-2,-3,-6 - WHITEWATER CLUB DR PALM SPRINGS CA 92262</t>
  </si>
  <si>
    <t>TD2372056/TD2372131</t>
  </si>
  <si>
    <t>INDIAN CANYON DR PALM SPRINGS CA 92262</t>
  </si>
  <si>
    <t>Race Telecommunications</t>
  </si>
  <si>
    <t>TD2188106/TD2188107</t>
  </si>
  <si>
    <t>64777 DILLON ROAD NORTH PALM SPRINGS CA 92258</t>
  </si>
  <si>
    <t>CALMAT COMPANY</t>
  </si>
  <si>
    <t>Palmdale</t>
  </si>
  <si>
    <t>TD1776642/TD1776644</t>
  </si>
  <si>
    <t>6851 E AVENUE T PALMDALE CA 93550</t>
  </si>
  <si>
    <t>TD1550289</t>
  </si>
  <si>
    <t>AVENUE N  &amp; HWY 14 PALMDALE CA 93550</t>
  </si>
  <si>
    <t>RDR DEVELOPMENT HOLDINGS, LLC</t>
  </si>
  <si>
    <t>TD1875718/TD1875719/TD1986350/TD2082081</t>
  </si>
  <si>
    <t>TR51605: ELIZABETH LAKE RD PALMDALE CA 93551</t>
  </si>
  <si>
    <t>-, RDR DEVELOPMENT HOLDINGS, LLC</t>
  </si>
  <si>
    <t>TD1875698/TD1875699</t>
  </si>
  <si>
    <t>TR51605: RANCH CENTER DR PALMDALE CA 93551</t>
  </si>
  <si>
    <t xml:space="preserve">Palmdale </t>
  </si>
  <si>
    <t>TD1311009/TD1311013</t>
  </si>
  <si>
    <t>71222; 41155 10TH ST. WEST PALMDALE CA 93551</t>
  </si>
  <si>
    <t>DESERT SENIOR ASSOCIATES LLC</t>
  </si>
  <si>
    <t>TD1728032/TD1728035</t>
  </si>
  <si>
    <t>TR43401: AVE Q-2 &amp; 13TH STREET PALMDALE CA 93550</t>
  </si>
  <si>
    <t>MAVERIK INC</t>
  </si>
  <si>
    <t>TD2366301/TD2366312</t>
  </si>
  <si>
    <t>267 WEST AVENUE S. PALMDALE CA 93551</t>
  </si>
  <si>
    <t>forecast</t>
  </si>
  <si>
    <t>TD1770907/TD1770909</t>
  </si>
  <si>
    <t>TR54209: E AVENUE R &amp; 35TH ST E PALMDALE CA 93550</t>
  </si>
  <si>
    <t>TUTOR PERINI CORP</t>
  </si>
  <si>
    <t>TD2182464/ TD2182466</t>
  </si>
  <si>
    <t>4045 E AVENUE M PALMDALE CA 93550</t>
  </si>
  <si>
    <t>LARSON, KIRBY</t>
  </si>
  <si>
    <t xml:space="preserve">Palos Verdes Estates </t>
  </si>
  <si>
    <t>TD1469892/ TD1523388</t>
  </si>
  <si>
    <t>2101 CHELSEA RD PALOS VERDES ESTATES CA 90274</t>
  </si>
  <si>
    <t>TD2463114</t>
  </si>
  <si>
    <t>STONE, THORNTON</t>
  </si>
  <si>
    <t>TD2216790</t>
  </si>
  <si>
    <t>3908 VIA PAVION PALOS VERDES ESTATES CA 90274</t>
  </si>
  <si>
    <t>PARAMOUNT, CITY OF</t>
  </si>
  <si>
    <t>Paramont</t>
  </si>
  <si>
    <t>TD117380</t>
  </si>
  <si>
    <t>16400 COLARADO AVE PARAMOUNT CA 90723</t>
  </si>
  <si>
    <t>TD1241458/TD1241457/TD1242163</t>
  </si>
  <si>
    <t>16400 COLORADO AVE PARAMOUNT CA 90723</t>
  </si>
  <si>
    <t>PARAMOUNT</t>
  </si>
  <si>
    <t>TD1117434/ TD1242158/ TD1305239</t>
  </si>
  <si>
    <t>TD1123301/ TD1242156</t>
  </si>
  <si>
    <t>Perris</t>
  </si>
  <si>
    <t>Nuevo/Perris Blvd to Redlands Blvd, Ph 2</t>
  </si>
  <si>
    <t>NASSIRZADEH, BABAK</t>
  </si>
  <si>
    <t>TD1958764/TD1958766</t>
  </si>
  <si>
    <t>114 E MARKHAM ST PERRIS CA 92571</t>
  </si>
  <si>
    <t>SEATON PERRY LLC</t>
  </si>
  <si>
    <t>TD1935418</t>
  </si>
  <si>
    <t>23111 PERRY ST PERRIS CA 92570</t>
  </si>
  <si>
    <t>DUKEREALTYSERVICES, DUKEREALTYSERVICES</t>
  </si>
  <si>
    <t>TD1951045/TD1951047</t>
  </si>
  <si>
    <t>NANCE ST AND PATTERSON AVE PERRIS CA 92571</t>
  </si>
  <si>
    <t>IDIL Perris Fulfillment Center, LP</t>
  </si>
  <si>
    <t>TD1799397/TD1799399</t>
  </si>
  <si>
    <t>TOWN CENTER REDLANDS AVE AND ELLIS PERRIS CA 92584</t>
  </si>
  <si>
    <t>D.R. HORTON LA HOLDING COMPANY</t>
  </si>
  <si>
    <t>TD1849085/TD1849089</t>
  </si>
  <si>
    <t>TR31651; NUEVO RD  (R20C) PERRIS CA 92571</t>
  </si>
  <si>
    <t>TD1821559/TD1821561</t>
  </si>
  <si>
    <t>TR31651; WILSON AVE  (R20B) PERRIS CA 92571</t>
  </si>
  <si>
    <t>BRPLD LLC</t>
  </si>
  <si>
    <t>TD1957277/TD1957278</t>
  </si>
  <si>
    <t>TR33338; EVANS RD  (R20B) PERRIS CA 92571</t>
  </si>
  <si>
    <t>RG PATTERSON LLC</t>
  </si>
  <si>
    <t>TD2078941/TD2078944</t>
  </si>
  <si>
    <t>WADE ST AND NANCE ST PERRIS CA 92571</t>
  </si>
  <si>
    <t>AUTOMOBILE CLUB OF SO CALIF</t>
  </si>
  <si>
    <t>TD1448218/TD1448221</t>
  </si>
  <si>
    <t>WEBSTER AVE AND NANCE ST PERRIS CA 92571</t>
  </si>
  <si>
    <t>FIRST INDUSTRIAL, LP</t>
  </si>
  <si>
    <t>TD2321465/ TD2321466</t>
  </si>
  <si>
    <t>PERRY ST AND REDLANDS AVE PERRIS CA 92571</t>
  </si>
  <si>
    <t>SCHERER, AARON</t>
  </si>
  <si>
    <t>TD2418880/TD2418881</t>
  </si>
  <si>
    <t>GOETZ RD AND ELLIS AVE PERRIS CA 92570</t>
  </si>
  <si>
    <t>UCI PROPERTY DEVELOPMENT, INC</t>
  </si>
  <si>
    <t xml:space="preserve">Perris </t>
  </si>
  <si>
    <t>TD2120486</t>
  </si>
  <si>
    <t>37803: W METZ RD &amp; N A ST PERRIS CA 92570</t>
  </si>
  <si>
    <t>TD2120435</t>
  </si>
  <si>
    <t>TD1979997/TD1979998</t>
  </si>
  <si>
    <t>69 BUSINESS PARK DR PERRIS CA 92571</t>
  </si>
  <si>
    <t>UMDASCH REAL ESTATE USA LTD.</t>
  </si>
  <si>
    <t>TD2004607/TD2004611</t>
  </si>
  <si>
    <t>HARVILL AVE AND ORANGE AVE PERRIS CA 92570</t>
  </si>
  <si>
    <t>RAMONA HOA</t>
  </si>
  <si>
    <t>TD2059359/TD2059456</t>
  </si>
  <si>
    <t>HWY 74 AND DOCKERY LN PERRIS CA 92570</t>
  </si>
  <si>
    <t>TD2084379/TD2084381</t>
  </si>
  <si>
    <t>TR36647; EVANS RD (R/20B) PERRIS CA 92571</t>
  </si>
  <si>
    <t>CPT PERRIS INDUSTRIAL, LLC</t>
  </si>
  <si>
    <t>TD2001125/TD201126</t>
  </si>
  <si>
    <t>WEBSTER &amp; MARKHAM PERRIS CA 92571</t>
  </si>
  <si>
    <t>TD1810347/TD1810348</t>
  </si>
  <si>
    <t>11111 PLACENTIA AVE PERRIS CA 92570</t>
  </si>
  <si>
    <t>NELSON, STEPHEN</t>
  </si>
  <si>
    <t>TD2025592/ TD2025619</t>
  </si>
  <si>
    <t>25264 NANCE BLVD PERRIS CA 92571</t>
  </si>
  <si>
    <t>TD1979982/ TD1979985</t>
  </si>
  <si>
    <t>TD1796362/TD1857131</t>
  </si>
  <si>
    <t>GREEN VALLEY MURIETTA RD / N/O GOETZ RD PERRIS CA 92570</t>
  </si>
  <si>
    <t>TD2105065/TD2105066</t>
  </si>
  <si>
    <t>FR/CAL HARVILL RD, LLC</t>
  </si>
  <si>
    <t>TD1446617/TD1446618</t>
  </si>
  <si>
    <t>NUEVO RD AND "A" ST PERRIS CA 92570</t>
  </si>
  <si>
    <t>TD2013401/ TD2013403</t>
  </si>
  <si>
    <t>PATTERSON AVE AND NANCE ST PERRIS CA 92571</t>
  </si>
  <si>
    <t>DP Harvill, LLC</t>
  </si>
  <si>
    <t>TD1748903/TD748904</t>
  </si>
  <si>
    <t>PATTERSON AVE AND RIDER ST PERRIS CA 92570</t>
  </si>
  <si>
    <t>IPT RIV LOGISTICS CENTER II LLC</t>
  </si>
  <si>
    <t>TD1857741/TD1857742/TD1981424</t>
  </si>
  <si>
    <t>PLACENTIA AVE &amp; PATTERSON AVE PERRIS CA 92570</t>
  </si>
  <si>
    <t>TD2156100/TD2156119/TD2435971/TD2435972</t>
  </si>
  <si>
    <t>TR 37803: "A STREET" PERRIS CA 92570</t>
  </si>
  <si>
    <t>TD1972887/ TD1972891</t>
  </si>
  <si>
    <t>TR31651: E. NUEVO RD (R/20C) PERRIS CA 92571</t>
  </si>
  <si>
    <t>TD1919420/TD1919421</t>
  </si>
  <si>
    <t>GREEN VALLEY RECOVERY ACQ LLC</t>
  </si>
  <si>
    <t>TD1810746/TD1810748</t>
  </si>
  <si>
    <t>TR37223/37817: WATSON RD (R20C) PERRIS CA 92570</t>
  </si>
  <si>
    <t>PULTE HOME COMPANY LLC</t>
  </si>
  <si>
    <t>TD2421653/TD2422855/TD2422857</t>
  </si>
  <si>
    <t>31157-1:OH REMOVAL TO UG INSTALL E NUEVO PERRIS CA 92571</t>
  </si>
  <si>
    <t>TD2318011/TD2396245</t>
  </si>
  <si>
    <t>MAPES RD AND WATSON RD PERRIS CA 92570</t>
  </si>
  <si>
    <t>TD2417287/TD2417289</t>
  </si>
  <si>
    <t>1173 HARLEY KNOX BLVD PERRIS CA 92571</t>
  </si>
  <si>
    <t>BCIF HARVILL BUSINESS CENTER LP</t>
  </si>
  <si>
    <t>TD2081861/ TD2081862</t>
  </si>
  <si>
    <t>TR-PP220002;24000 ORANGE AVE (R20C) PERRIS CA 92570</t>
  </si>
  <si>
    <t>KB HOMES GREATER LOS ANGELES</t>
  </si>
  <si>
    <t>Pico Rivera</t>
  </si>
  <si>
    <t>TD2161588/TD2161593</t>
  </si>
  <si>
    <t>TRACT 83619: R20 OH 4820 DURFEE AVE PICO RIVERA CA 90660</t>
  </si>
  <si>
    <t>TD2215554/ TD2215555/ TD2306153</t>
  </si>
  <si>
    <t>USA PROPERTIES FUND, USAPROPERTIESFUND</t>
  </si>
  <si>
    <t>Placentia</t>
  </si>
  <si>
    <t>TD1993107/TD1993097</t>
  </si>
  <si>
    <t>207 N CROWTHER AVE PLACENTIA CA 92870</t>
  </si>
  <si>
    <t>U-HAUL CO OF CALIFORNIA</t>
  </si>
  <si>
    <t>TD2048890/ TD2048833/TD2087670</t>
  </si>
  <si>
    <t>860 S. Placentia Ave PLACENTIA CA 92831</t>
  </si>
  <si>
    <t>PLACENTIA, CITY OF</t>
  </si>
  <si>
    <t>TD2278571/ TD2278572</t>
  </si>
  <si>
    <t>GOLDEN AVE BRIDGE ROSE &amp; CA ST PLACENTIA CA 92870</t>
  </si>
  <si>
    <t>JEFFERSON CENTERPOINT, LLC</t>
  </si>
  <si>
    <t>TD1578134</t>
  </si>
  <si>
    <t>R20C OH-UG CONVERSION PLACENTIA CA 92870</t>
  </si>
  <si>
    <t>PLACENTIA 26, LLC</t>
  </si>
  <si>
    <t>TD1760962/TD1760966</t>
  </si>
  <si>
    <t>TR19014/ R20C OH-UG CONVERT PLACENTIA CA 92870</t>
  </si>
  <si>
    <t xml:space="preserve">Pomona </t>
  </si>
  <si>
    <t>TD2405448/TD2405449</t>
  </si>
  <si>
    <t>Lexington Ave/ Park Ave to Garey Ave &amp; Park Ave/Lexington Ave to Franklin Ave</t>
  </si>
  <si>
    <t>SO CALIF HOUSING DEV CORP</t>
  </si>
  <si>
    <t>TD2015964/ TD1977537</t>
  </si>
  <si>
    <t>501 E MISSION BLVD POMONA CA 91766</t>
  </si>
  <si>
    <t>Tulare</t>
  </si>
  <si>
    <t>Porterville</t>
  </si>
  <si>
    <t>43-2008</t>
  </si>
  <si>
    <t>Division St/Putnam Ave So.-Olive Ave</t>
  </si>
  <si>
    <t>88-2022</t>
  </si>
  <si>
    <t>TD2039445/TD2039444</t>
  </si>
  <si>
    <t>Morton Ave, Main St. to Roach</t>
  </si>
  <si>
    <t>PRESIDIO JJR BROOKSIDE 110</t>
  </si>
  <si>
    <t>TD2028997/TD2028998</t>
  </si>
  <si>
    <t>TR LOMBARDI: LOMBARDI ST &amp; WESTFIELD AVE PORTERVILLE CA 93257</t>
  </si>
  <si>
    <t>BAILEY, SEAN</t>
  </si>
  <si>
    <t>Rancho Cucamonga</t>
  </si>
  <si>
    <t>TD1887674/TD1962116</t>
  </si>
  <si>
    <t>10330 SNOWDROP ST RANCHO CUCAMONGA CA 91737</t>
  </si>
  <si>
    <t>Core Rancho, LLC</t>
  </si>
  <si>
    <t>TD1878812/TD1878974</t>
  </si>
  <si>
    <t>Foothill Blvd. and East Ave. RANCHO CUCAMONGA CA 92335</t>
  </si>
  <si>
    <t>Lone Oak ? Rancho, LLC</t>
  </si>
  <si>
    <t>TD2275273/ TD2275275</t>
  </si>
  <si>
    <t>TR20713 : 10670 6TH ST. RANCHO CUCAMONGA CA 91730</t>
  </si>
  <si>
    <t>MOORE, DAVID</t>
  </si>
  <si>
    <t>TD2416051/TD2416052</t>
  </si>
  <si>
    <t>7529 CERRITO ROJO DR RANCHO CUCAMONGA CA 91730</t>
  </si>
  <si>
    <t>CITY OF RANCHO CUCAMONGA</t>
  </si>
  <si>
    <t xml:space="preserve">Rancho Cucamonga </t>
  </si>
  <si>
    <t>TD1133517</t>
  </si>
  <si>
    <t>VARIOUS LOCATIONS RANCHO CUCAMONGA CA 00000</t>
  </si>
  <si>
    <t>SIXTH &amp; CENTER REALTY PARTNERS</t>
  </si>
  <si>
    <t>TD1524819</t>
  </si>
  <si>
    <t>10320 6TH ST RANCHO CUCAMONGA CA 91730</t>
  </si>
  <si>
    <t>TD2026431/TD2058671</t>
  </si>
  <si>
    <t>12939 FOOTHILL BLVD RANCHO CUCAMONGA CA 91739</t>
  </si>
  <si>
    <t>BRIGGS, BOB</t>
  </si>
  <si>
    <t>TD2077966/TD2077970</t>
  </si>
  <si>
    <t>5308 TOLSTOY RD RANCHO CUCAMONGA CA 91737</t>
  </si>
  <si>
    <t>NH WEAVER LANE LLC</t>
  </si>
  <si>
    <t>TD1450567/TD1450648</t>
  </si>
  <si>
    <t>5367 CARNELIAN ST RANCHO CUCAMONGA CA 91701</t>
  </si>
  <si>
    <t>NATANZI, BAHMAN</t>
  </si>
  <si>
    <t>TD1559533/TD1559534</t>
  </si>
  <si>
    <t>8447 ARCHIBALD AVE RANCHO CUCAMONGA CA 91730</t>
  </si>
  <si>
    <t>Pecan XC, LLC</t>
  </si>
  <si>
    <t>TD1953079/TD1953080</t>
  </si>
  <si>
    <t>8545 PECAN AVE RANCHO CUCAMONGA CA 91739</t>
  </si>
  <si>
    <t>TD2440777/TD2440779</t>
  </si>
  <si>
    <t>8TH ST &amp; ROCHESTER RANCHO CUCAMONGA CA 91730</t>
  </si>
  <si>
    <t>TD1848049/ TD1848029</t>
  </si>
  <si>
    <t>DESERTXPRESS ENTERPRISES LLC</t>
  </si>
  <si>
    <t>TD2307350/ TD2307351</t>
  </si>
  <si>
    <t>MILLIKEN AVE &amp; AZUSA CT RANCHO CUCACMONGA CA 91730</t>
  </si>
  <si>
    <t>WATER MILL HOMES</t>
  </si>
  <si>
    <t>TD2208332/TD2208345</t>
  </si>
  <si>
    <t>TR20566: 6527 ETIWANDA AVE RANCHO CUCAMONGA CA 91739</t>
  </si>
  <si>
    <t>Fore Green Development, LLC</t>
  </si>
  <si>
    <t>TD2344604</t>
  </si>
  <si>
    <t>TR20863 - 8205 RED HILL COUNTRY CLUB DR RANCHO CUCAMONGA CA 91730</t>
  </si>
  <si>
    <t>Rancho Mirage</t>
  </si>
  <si>
    <t>TD2099523</t>
  </si>
  <si>
    <t>BOB HOPE DR AND FRANK SINATRA DR</t>
  </si>
  <si>
    <t>Rancho Palos Verdes</t>
  </si>
  <si>
    <t>2017-05</t>
  </si>
  <si>
    <t>TD1297899/TD1297898</t>
  </si>
  <si>
    <t xml:space="preserve">Crenshaw Blvd/ Crest Rd to 3rd Pole s/o Valley View Rd </t>
  </si>
  <si>
    <t>TD1746810</t>
  </si>
  <si>
    <t>6001 PALOS VERDES DR S  S RANCHO PALOS VERDES CA 90275</t>
  </si>
  <si>
    <t>TD2487892/ TD2487894</t>
  </si>
  <si>
    <t>6 CLIPPER RD RANCHO PALOS VERDES CA 90275</t>
  </si>
  <si>
    <t>Redlands</t>
  </si>
  <si>
    <t>TD1521334/TD1521326</t>
  </si>
  <si>
    <t>Cypress Ave/ Lakeside to San Jacinto</t>
  </si>
  <si>
    <t>GS REDLANDS, LLC</t>
  </si>
  <si>
    <t>TD1846041/TD1846045</t>
  </si>
  <si>
    <t>20065; HIGHLAND AVE R20B REDLANDS CA 92374</t>
  </si>
  <si>
    <t>TD1732828/TD1732839</t>
  </si>
  <si>
    <t>20257;PIONEER/TEXAS R20B REDLANDS CA 92374</t>
  </si>
  <si>
    <t>KB HOME COASTAL  INC</t>
  </si>
  <si>
    <t>TD1334389/TD1334401</t>
  </si>
  <si>
    <t>CITRUS AVE &amp; NEW JERSEY ST REDLANDS CA 92373</t>
  </si>
  <si>
    <t>TD1738814/TD1738817</t>
  </si>
  <si>
    <t>SAN BERNARDINO AVE REDLANDS CA 92374</t>
  </si>
  <si>
    <t>LUXVIEW PROPERTIES LLC</t>
  </si>
  <si>
    <t>TD1832181/TD1832460</t>
  </si>
  <si>
    <t>1600 ORANGE AVE REDLANDS CA 92373</t>
  </si>
  <si>
    <t>YOCOM-BALDWIN DEVELOPEMENT</t>
  </si>
  <si>
    <t>TD1932280</t>
  </si>
  <si>
    <t>1941 W PARK AVE REDLANDS CA 92373</t>
  </si>
  <si>
    <t>ALMOND XC, LLC</t>
  </si>
  <si>
    <t>TD2221812/ TD2221813</t>
  </si>
  <si>
    <t>27195 ALMOND AVE REDLANDS CA 92374</t>
  </si>
  <si>
    <t>GOODWIN, MICHAEL</t>
  </si>
  <si>
    <t>TD1915579/TD1915580</t>
  </si>
  <si>
    <t>27358 PIONEER AVE REDLANDS CA 92374</t>
  </si>
  <si>
    <t>COCHRUN, CHRISTIAN</t>
  </si>
  <si>
    <t>TD1702802</t>
  </si>
  <si>
    <t>N/W COR/O ALABAMA ST &amp; PALMETTO AVE REDLANDS CA 92374</t>
  </si>
  <si>
    <t>PMB LLC</t>
  </si>
  <si>
    <t>TD2434875/TD2434877</t>
  </si>
  <si>
    <t>TR: 26735 ORANGE AVE REDLANDS CA 92373</t>
  </si>
  <si>
    <t>DYNAMIC REDLANDS LLC</t>
  </si>
  <si>
    <t>TD2236276/D2236278</t>
  </si>
  <si>
    <t>TR20162: S.E. CORNER OCCIDENTAL DRIVE REDLANDS CA 92374</t>
  </si>
  <si>
    <t>TD2311920/ TD2311936</t>
  </si>
  <si>
    <t>TR20402: SAN TIMOTEO CANYON REDLANDS CA 92373</t>
  </si>
  <si>
    <t>ALAVA, JASON</t>
  </si>
  <si>
    <t xml:space="preserve">Redlands </t>
  </si>
  <si>
    <t>TD2418520/TD2418521/TD2448541/TD2448589</t>
  </si>
  <si>
    <t>610 FAIRWAY DR REDLANDS CA 92373</t>
  </si>
  <si>
    <t>REDLANDS SUMMIT, LLC</t>
  </si>
  <si>
    <t>TD2389772/TD2389774</t>
  </si>
  <si>
    <t>TR20469: NWC LUGONIA AVE &amp; KAREN ST REDLANDS CA 92374</t>
  </si>
  <si>
    <t>TD2284169/ TD2284170</t>
  </si>
  <si>
    <t>TR20473: R20C WABASH AVE &amp; CAPRI AVE REDLANDS CA 92374</t>
  </si>
  <si>
    <t>Redlands Supportive Housing, LP</t>
  </si>
  <si>
    <t>TD2115936/ TD2115970/TD2115969</t>
  </si>
  <si>
    <t>TRACT 4029: WS TEXAS S LUGONIA REDLANDS CA 92374</t>
  </si>
  <si>
    <t>CITY OF TORRANCE</t>
  </si>
  <si>
    <t>Redondo Beach</t>
  </si>
  <si>
    <t>TD1807075/TD1807076</t>
  </si>
  <si>
    <t>449 PASEO DE LA PLAYA REDONDO BEACH CA 90277</t>
  </si>
  <si>
    <t>NATION, ROBERT</t>
  </si>
  <si>
    <t>TD2217709/TD2362466</t>
  </si>
  <si>
    <t>445 PASEO DE LA PLAYA REDONDO BEACH CA 90277</t>
  </si>
  <si>
    <t xml:space="preserve">Redondo Beach </t>
  </si>
  <si>
    <t>TD856189/TD1241178/TD2379168</t>
  </si>
  <si>
    <t xml:space="preserve">PCH/ Prospect East to City Boundary </t>
  </si>
  <si>
    <t>TD1447952</t>
  </si>
  <si>
    <t>PCH/ Prospect East to City Boundary - Transmission</t>
  </si>
  <si>
    <t>Rialto</t>
  </si>
  <si>
    <t>TD989408/TD989405</t>
  </si>
  <si>
    <t>Riverside Ave/Easton Street to Walnut Ave</t>
  </si>
  <si>
    <t>CHICK- FIL-A</t>
  </si>
  <si>
    <t>TD2210929</t>
  </si>
  <si>
    <t>1100 W FOOTHILL BLVD RIALTO CA 92376</t>
  </si>
  <si>
    <t>OLD DOMINION FREIGHT LN</t>
  </si>
  <si>
    <t>TD2046312/TD2046313</t>
  </si>
  <si>
    <t>2180 S WILLOW AVE RIALTO CA 92376</t>
  </si>
  <si>
    <t>AIRES INDUSTRIAL REAL ESTATE FUND REIT,</t>
  </si>
  <si>
    <t>TD2087728/TD2087729</t>
  </si>
  <si>
    <t>305 S. CEDAR AVE RIALTO CA 92376</t>
  </si>
  <si>
    <t>QR BIRTCHER WILLOW, LLC</t>
  </si>
  <si>
    <t>TD2205308/ TD2205311</t>
  </si>
  <si>
    <t>350 W VALLEY BLVD RIALTO CA 92376</t>
  </si>
  <si>
    <t>AIREF RIALTO COMMERCE CENTER II, LP</t>
  </si>
  <si>
    <t>TD2074829/TD2074839</t>
  </si>
  <si>
    <t>436 W RIALTO AVE RIALTO CA 92376</t>
  </si>
  <si>
    <t>TD2035069/TD2035081</t>
  </si>
  <si>
    <t>520 FOOTHILL BLVD RIALTO CA 92376</t>
  </si>
  <si>
    <t>SHENSTAR INVESTMENT, LLC</t>
  </si>
  <si>
    <t>TD2206571/ TD2206573</t>
  </si>
  <si>
    <t>NORTHEAST CORNER OF BASELINE RD &amp; FITZGE RIALTO CA 92376</t>
  </si>
  <si>
    <t>TD2015704/TD2015701</t>
  </si>
  <si>
    <t>W. DURST DR &amp; CEDAR AVE RIALTO CA 92376</t>
  </si>
  <si>
    <t>DP Lilac, LLC</t>
  </si>
  <si>
    <t>TD2083837/TD2095763</t>
  </si>
  <si>
    <t>2238 S LILAC AVE RIALTO CA 92316</t>
  </si>
  <si>
    <t>TD2118392</t>
  </si>
  <si>
    <t>2175 N. LINDEN AVE RIALTO CA 92377</t>
  </si>
  <si>
    <t>TD2210930</t>
  </si>
  <si>
    <t>TD1845817</t>
  </si>
  <si>
    <t>20092: RIVER RANCH R20C RIALTO CA 92377</t>
  </si>
  <si>
    <t>SANFORD, CHRISTOPHER</t>
  </si>
  <si>
    <t>TD2118474/ TD2118556</t>
  </si>
  <si>
    <t>PATRIOT DEVELOPMENT PARTNERS</t>
  </si>
  <si>
    <t>TD1809657/TD1809658</t>
  </si>
  <si>
    <t>2688 W BASELINE RD RIALTO CA 99999</t>
  </si>
  <si>
    <t>WANDEL, STEPHANE</t>
  </si>
  <si>
    <t>TD2120622/TD2120624</t>
  </si>
  <si>
    <t>2904 N LOCUST AVE RIALTO CA 92377</t>
  </si>
  <si>
    <t>IV5 Locust Gateway Logistics Center LLC</t>
  </si>
  <si>
    <t>TD2380100/TD2380101</t>
  </si>
  <si>
    <t>N LOCUST AVE (R20C) RIALTO CA 92377</t>
  </si>
  <si>
    <t>TD2264297/ TD2264307</t>
  </si>
  <si>
    <t>322 JURUPA AVE RIALTO CA 92316</t>
  </si>
  <si>
    <t>TD2044858/TD2095924</t>
  </si>
  <si>
    <t>TD2173199/TD2173202</t>
  </si>
  <si>
    <t>TD1854224/TD1876500</t>
  </si>
  <si>
    <t>797 S SYCAMORE AVE RIALTO CA 92376</t>
  </si>
  <si>
    <t>330 EUCALYPTUS LLC</t>
  </si>
  <si>
    <t>TD2196584/TD2196582</t>
  </si>
  <si>
    <t>330 EUCALYPTUS AVE RIALTO CA 92376</t>
  </si>
  <si>
    <t>TD2118382/TD2118386</t>
  </si>
  <si>
    <t>PR/CHI OLIVE GROVE LLC</t>
  </si>
  <si>
    <t>TD2265445/ TD2265446/ TD2329218</t>
  </si>
  <si>
    <t>PM20195 : BASELINE ROAD &amp; FITZGERALD AVE RIALTO CA 92376</t>
  </si>
  <si>
    <t>SEEFRIED PROPERTIES</t>
  </si>
  <si>
    <t>TD2121226/TD2121233</t>
  </si>
  <si>
    <t>SWC OF SANTA ANA &amp; LILAC RIALTO CA 92316</t>
  </si>
  <si>
    <t>TAYLOR MORRISON</t>
  </si>
  <si>
    <t>TD2208998/ TD2209007</t>
  </si>
  <si>
    <t>TR38094, NE COR WOOD RD &amp; LURIN AVE RIVERSIDE CA 92508</t>
  </si>
  <si>
    <t>LENNAR HOMES OF CALIFORINA</t>
  </si>
  <si>
    <t>TD1982327/ TD2058633/ TD1982337</t>
  </si>
  <si>
    <t>TRACT 38025-1: GARFIELD AVE RIVERSIDE CA 92507</t>
  </si>
  <si>
    <t>Rolling Hills</t>
  </si>
  <si>
    <t>TD1869862</t>
  </si>
  <si>
    <t xml:space="preserve">Crest Road - 87 Crest Rd to East City Limits </t>
  </si>
  <si>
    <t>TD2084825/TD2084813</t>
  </si>
  <si>
    <t>Eastfield Drive - Hackamore Road to Pole 4866725E</t>
  </si>
  <si>
    <t>ROLLING HILLS, CITY OF</t>
  </si>
  <si>
    <t>TD2010145/TD2085195</t>
  </si>
  <si>
    <t>45 EASTFIELD DR ROLLING HILLS CA 90274</t>
  </si>
  <si>
    <t>ROLLING HILLS COMMUNITY ASSOC</t>
  </si>
  <si>
    <t>TD2111183/TD2111184</t>
  </si>
  <si>
    <t>TD1270924/TD1270926</t>
  </si>
  <si>
    <t>EASTFIELD DR AND CHUCKWAGON RD ROLLING HILLS CA 90274</t>
  </si>
  <si>
    <t>TD1500155/TD1500171</t>
  </si>
  <si>
    <t>EL CONCHO RD/GEORGEFF RD ROLLING HILLS CA 00000</t>
  </si>
  <si>
    <t>SHUMAKER, CHARLES</t>
  </si>
  <si>
    <t>TD1694301/TD1694302</t>
  </si>
  <si>
    <t>1 RINGBIT ROLLING HILLS CA 90274</t>
  </si>
  <si>
    <t>TD1824474</t>
  </si>
  <si>
    <t>32 EASTFIELD DR ROLLING HILLS CA 90274</t>
  </si>
  <si>
    <t>CHADMAR/COLFIN ROLLING HILLS</t>
  </si>
  <si>
    <t>TD1127930</t>
  </si>
  <si>
    <t>61287; A STREET ROLLING HILLS CA 90274</t>
  </si>
  <si>
    <t>PAESANO, WENDY</t>
  </si>
  <si>
    <t xml:space="preserve">Rolling Hills </t>
  </si>
  <si>
    <t>TD2317821/ TD2317822</t>
  </si>
  <si>
    <t>2 WILLIAMSBURG LN ROLLING HILLS CA 90274</t>
  </si>
  <si>
    <t>MUKELYAN, HAMIK</t>
  </si>
  <si>
    <t>TD2070949/ TD2070950</t>
  </si>
  <si>
    <t>3 MIDDLERIDGE LN N ROLLING HILLS CA 90274</t>
  </si>
  <si>
    <t>TD1993916/TD1993915</t>
  </si>
  <si>
    <t>92 CREST RD E ROLLING HILLS CA 90274</t>
  </si>
  <si>
    <t>SHAW, DAVE</t>
  </si>
  <si>
    <t>Rolling Hills Estates</t>
  </si>
  <si>
    <t>TD1886931/ TD2033095</t>
  </si>
  <si>
    <t>2715 PALOS VERDES DR N ROLLING HILLS ESTATES CA 90274</t>
  </si>
  <si>
    <t>DEL MAR PROPERTIES LLC</t>
  </si>
  <si>
    <t xml:space="preserve">Rosemead </t>
  </si>
  <si>
    <t>TD2156192</t>
  </si>
  <si>
    <t>7801 GARVEY AVE, ROSEMEAD, 91770   @ GARVEY &amp; DEL MAR BL,</t>
  </si>
  <si>
    <t>2019-61</t>
  </si>
  <si>
    <t>TD1595027/TD1567224</t>
  </si>
  <si>
    <t>40th Street/ Electric Ave to Johnson Street</t>
  </si>
  <si>
    <t>17329, LLC</t>
  </si>
  <si>
    <t>TD1802020/TD1802036</t>
  </si>
  <si>
    <t>17329-1,2,3 N LITTLE LEAGUE DR SAN BERNARDINO CA 92407</t>
  </si>
  <si>
    <t>DUNLEER LLC</t>
  </si>
  <si>
    <t>TD2344764/ TD2358986</t>
  </si>
  <si>
    <t>3962 CAJON BLVD SAN BERNARDINO CA 92407</t>
  </si>
  <si>
    <t>TH RANCHO PALMA, LLC</t>
  </si>
  <si>
    <t>TD1845965/TD1846015</t>
  </si>
  <si>
    <t>20006; R20B 6 POLES SAN BERNARDINO CA 92407</t>
  </si>
  <si>
    <t>CH REALTY VIII/I SB WATERMAN</t>
  </si>
  <si>
    <t>TD1487548</t>
  </si>
  <si>
    <t>1070 S WATERMAN AVE SAN BERNARDINO CA 92408</t>
  </si>
  <si>
    <t>cancelled</t>
  </si>
  <si>
    <t>BEAZER HOMES HOLDING CORP</t>
  </si>
  <si>
    <t>TD1326724</t>
  </si>
  <si>
    <t>16502 AT OHIO &amp; MAGNOLIA SAN BERNARDINO CA 92407</t>
  </si>
  <si>
    <t>LP, STARLIGHT MGNT-17</t>
  </si>
  <si>
    <t>TD1854903/TD1854915</t>
  </si>
  <si>
    <t>16595;CROOKED CREEK/EUREKA R20 SAN BERNARDINO CA 92410</t>
  </si>
  <si>
    <t>SAN BERNARDINO INTERNATIONAL AIRPORT</t>
  </si>
  <si>
    <t>TD1912038/TD1912039</t>
  </si>
  <si>
    <t>2039 E PERIMETER RD SAN BERNARDINO CA 92408</t>
  </si>
  <si>
    <t>Gateway South 9 Development, LLC</t>
  </si>
  <si>
    <t>TD2109873/TD2109876</t>
  </si>
  <si>
    <t>2228;ORANGE SHOW/LENA RD R20 SAN BERNARDINO CA 92408</t>
  </si>
  <si>
    <t>6TH STREET PROPERTIES FUND LLC</t>
  </si>
  <si>
    <t>TD1956456/TD1956457</t>
  </si>
  <si>
    <t>24712 6TH ST SAN BERNARDINO CA 92410</t>
  </si>
  <si>
    <t>LPC ARROWHEAD AREA I LP</t>
  </si>
  <si>
    <t>TD2258654/ TD2258656</t>
  </si>
  <si>
    <t>5700 INSTITUTION RD SAN BERNARDINO CA 92407</t>
  </si>
  <si>
    <t>TD1488860/TD1488886</t>
  </si>
  <si>
    <t>945 S WATERMAN AVE SAN BERNARDINO CA 92408</t>
  </si>
  <si>
    <t>TD2291685/ TD2291745</t>
  </si>
  <si>
    <t>I-15 AND CLEGHORN ROAD SAN BERNARDINO CA 92407</t>
  </si>
  <si>
    <t>TD2291694/ TD2291748</t>
  </si>
  <si>
    <t>TD2291702/ TD2291749</t>
  </si>
  <si>
    <t>I-15 AND KENWOOD AVE SAN BERNARDINO CA 92407</t>
  </si>
  <si>
    <t>TD2291731/ TD2291743</t>
  </si>
  <si>
    <t>I-15 AND RANCHERO ROAD SAN BERNARDINO CA 92407</t>
  </si>
  <si>
    <t>TD2291733/ TD2291735</t>
  </si>
  <si>
    <t xml:space="preserve">San Bernadino </t>
  </si>
  <si>
    <t>TD2440756/TD2440757</t>
  </si>
  <si>
    <t>NE CORNER OF W 5TH ST. AND STERLING AVE SAN BERNARDINO CA 92410</t>
  </si>
  <si>
    <t>TD2432421</t>
  </si>
  <si>
    <t>2174 W FOOTHILL BLVD SAN BERNARDINO CA 92410</t>
  </si>
  <si>
    <t>TD2203434/TD2203445</t>
  </si>
  <si>
    <t>TR PM20547: 575 E SANTA FE ST SAN BERNARDINO CA 92408</t>
  </si>
  <si>
    <t>STARLIGHT MGMT-17, LP</t>
  </si>
  <si>
    <t>TD2098216/TD2138748/TD2098222</t>
  </si>
  <si>
    <t>TRACT 16595: S EUREKA AVE &amp; OAK ST SAN BERNARDINO CA 92410</t>
  </si>
  <si>
    <t>RICHMOND AMERICAN JHOMES</t>
  </si>
  <si>
    <t>TD2011181</t>
  </si>
  <si>
    <t>TRACT 20495: HIGHLAND AVE &amp; PALM AVE SAN BERNARDINO CA 92346</t>
  </si>
  <si>
    <t>JAMES, KRISTIN</t>
  </si>
  <si>
    <t>San Dimas</t>
  </si>
  <si>
    <t>TD2092962</t>
  </si>
  <si>
    <t>439 BALBOA CT DOWN BY THE RIVER SAN DIMAS CA 91773</t>
  </si>
  <si>
    <t>IRWIN PARTNERS</t>
  </si>
  <si>
    <t>San Gabriel</t>
  </si>
  <si>
    <t>TD1600677/TD1600680</t>
  </si>
  <si>
    <t>824 S GLADYS AVE SAN GABRIEL CA 91776</t>
  </si>
  <si>
    <t>Pacific Square San Gabriel, LLC</t>
  </si>
  <si>
    <t>TD2237701/TD2237702/TD2362501</t>
  </si>
  <si>
    <t>TR82733 - S. SAN GABRIEL BLVD SAN GABRIEL CA 91776</t>
  </si>
  <si>
    <t>Via De Mar, LLC</t>
  </si>
  <si>
    <t>TD2446220/TD2446221</t>
  </si>
  <si>
    <t>TR84066 1975-1985 DEL MAR AVE/GLENDON WY SAN GABRIEL CA 91776</t>
  </si>
  <si>
    <t>VARGA, LINDA</t>
  </si>
  <si>
    <t>TD1778657/TD1778658</t>
  </si>
  <si>
    <t>549 TWIN PALMS DR SAN GABRIEL CA 91775</t>
  </si>
  <si>
    <t>MOLINA, JOSIE</t>
  </si>
  <si>
    <t>San Jacinto</t>
  </si>
  <si>
    <t>TD1839181/TD1839183</t>
  </si>
  <si>
    <t>250 NORTH SANDERSON SAN JACINTO CA 92582</t>
  </si>
  <si>
    <t>D.R. HORTON</t>
  </si>
  <si>
    <t>TD2260020</t>
  </si>
  <si>
    <t>38339 KIRBY SAN JACINTO CA 92582</t>
  </si>
  <si>
    <t>TD2260012/TD2321462</t>
  </si>
  <si>
    <t>S KIRBY ST &amp; WARWICK ST SAN JACINTO CA 92582</t>
  </si>
  <si>
    <t>SAN JACINTO VALLEY ACADEMY INC</t>
  </si>
  <si>
    <t>TD1694218/TD1694219</t>
  </si>
  <si>
    <t>480 N SAN JACINTO AVE SAN JACINTO CA 92583</t>
  </si>
  <si>
    <t>SOBOBA INDIAN RESERVATION</t>
  </si>
  <si>
    <t>TD1677084/TD1677086</t>
  </si>
  <si>
    <t>512 RAMONA EXPY SAN JACINTO CA 92582</t>
  </si>
  <si>
    <t>TD1876231/TD1876233</t>
  </si>
  <si>
    <t>TR32582; ALESSANDRO AVE   (R/20C) SAN JACINTO CA 92582</t>
  </si>
  <si>
    <t>LATHOM MANAGEMENT &amp; CONSULTING</t>
  </si>
  <si>
    <t>TD2244818/ TD2244819</t>
  </si>
  <si>
    <t>TR37009 - RAMONA EXPRESSWAY AND MAIN ST SAN JACINTO CA 92582</t>
  </si>
  <si>
    <t>KB HOME COASTAL, INC</t>
  </si>
  <si>
    <t>TD2320208/ TD2320221</t>
  </si>
  <si>
    <t>TR37881;COTTONWOOD AVE &amp; CAWSTON AVE SAN JACINTO CA 92582</t>
  </si>
  <si>
    <t>CORMAN LEIGH</t>
  </si>
  <si>
    <t>TD2381251/ TD2381252</t>
  </si>
  <si>
    <t>TR38468: LYON AVE N/O APPALOSSA DR SAN JACINTO CA 92582</t>
  </si>
  <si>
    <t>San Marino</t>
  </si>
  <si>
    <t>R-04-32</t>
  </si>
  <si>
    <t>TD1073299/TD1073298</t>
  </si>
  <si>
    <t>Del Mar/ Robin to Lorain</t>
  </si>
  <si>
    <t>Santa Ana</t>
  </si>
  <si>
    <t>93-056</t>
  </si>
  <si>
    <t>Bristol/ 3rd St to Civic Center, Ph 2</t>
  </si>
  <si>
    <t>Bristol/ Civic Ctr-Washington, Ph 3</t>
  </si>
  <si>
    <t>Bristol/ St. Andrew to Warner</t>
  </si>
  <si>
    <t>Warner to Alton, Ph 4</t>
  </si>
  <si>
    <t>2018-078</t>
  </si>
  <si>
    <t>TD1537026/TD2154231/TD1537019/802214406</t>
  </si>
  <si>
    <t>Warner/ Main Street to Standard - Dist</t>
  </si>
  <si>
    <t>TD1512197</t>
  </si>
  <si>
    <t xml:space="preserve">Warner/ Main Street to Standard - Trans </t>
  </si>
  <si>
    <t>Increase in construction and material cost and aTransmission project</t>
  </si>
  <si>
    <t xml:space="preserve"> - </t>
  </si>
  <si>
    <t>SANTA ANA, CITY OF</t>
  </si>
  <si>
    <t>TD1066716</t>
  </si>
  <si>
    <t>BRISTOL ST FROM 3RD TO CIVIC CENTER DR SANTA ANA CA 92705</t>
  </si>
  <si>
    <t>CITY OF SANTA ANA</t>
  </si>
  <si>
    <t>TD2050112/TD2433854/ TD2475835/ TD2475872</t>
  </si>
  <si>
    <t>2000 S BRISTOL ST SANTA ANA CA 92704</t>
  </si>
  <si>
    <t>TD1066711/TD1912627</t>
  </si>
  <si>
    <t>BRISTOL ST FROM WARNER TO ST ANDREW SANTA ANA CA 92705</t>
  </si>
  <si>
    <t>TD1444304/TD1692606</t>
  </si>
  <si>
    <t>BRISTOL ST,  CIVIC CENTER TO WASHINGTON SANTA ANA CA 92840</t>
  </si>
  <si>
    <t>TD2019905</t>
  </si>
  <si>
    <t>BRISTOL ST, CIVIC CENTER TO WASHINGTON SANTA ANA CA 92703</t>
  </si>
  <si>
    <t>GS BOWERY OWNER, LLC</t>
  </si>
  <si>
    <t>TD1876697/TD1876699</t>
  </si>
  <si>
    <t>AP430-222-07/16/R20C OH-UG CONVERT SANTA ANA CA 92705</t>
  </si>
  <si>
    <t>SUNFLOWER INVESTMENT LLC</t>
  </si>
  <si>
    <t>TD1661055/TD1661057</t>
  </si>
  <si>
    <t>R20C OH/UG CONVERT SANTA ANA CA 92707</t>
  </si>
  <si>
    <t>TD1817557/TD1817585</t>
  </si>
  <si>
    <t>TR18032/R20 OH-UG SANTA ANA CA 92701</t>
  </si>
  <si>
    <t>LARO, LLC</t>
  </si>
  <si>
    <t xml:space="preserve">Santa Ana </t>
  </si>
  <si>
    <t>TD2014559/ TD2014558</t>
  </si>
  <si>
    <t>R20C/OH-UG CONVERT/MORTIMER/MINTER SANTA ANA CA 92701</t>
  </si>
  <si>
    <t>TUSTIN DEVELOPMENT, LLC</t>
  </si>
  <si>
    <t>TD2031868/TD2031869</t>
  </si>
  <si>
    <t>TR18062/R20C OH-UG CONVERT (RUBY RD) SANTA ANA CA 92705</t>
  </si>
  <si>
    <t>21-085</t>
  </si>
  <si>
    <t>TD1942119/TD1942114</t>
  </si>
  <si>
    <t>Cliff Drive - Salida Del Sol to San Rafael Ave</t>
  </si>
  <si>
    <t>RUSKOWSKI, LISA</t>
  </si>
  <si>
    <t>TD1383570/TD1383577</t>
  </si>
  <si>
    <t>1055 ROBLE LN SANTA BARBARA CA 93103</t>
  </si>
  <si>
    <t>1206 CHANNEL LLC</t>
  </si>
  <si>
    <t>TD1750739/TD1750740</t>
  </si>
  <si>
    <t>1205 HILL RD SANTA BARBARA CA 90212</t>
  </si>
  <si>
    <t>GRAVO, MITCHELL</t>
  </si>
  <si>
    <t>TD1892049/TD1892050</t>
  </si>
  <si>
    <t>1415 MISSION RIDGE RD SANTA BARBARA CA 93103</t>
  </si>
  <si>
    <t>SANTA BARBARA, CITY OF</t>
  </si>
  <si>
    <t>TD2266059/ TD2266060</t>
  </si>
  <si>
    <t>200 N LA CUMBRE RD SANTA BARBARA CA 93110</t>
  </si>
  <si>
    <t>HOYT, ROBERT</t>
  </si>
  <si>
    <t>TD1833399/ TD1833400</t>
  </si>
  <si>
    <t>2225 FEATHERHILL RD SANTA BARBARA CA 93108</t>
  </si>
  <si>
    <t>ROUSSO, ANASTASHA</t>
  </si>
  <si>
    <t>TD1918547/TD1918549</t>
  </si>
  <si>
    <t>541 LA MARINA SANTA BARBARA CA 93109</t>
  </si>
  <si>
    <t>SIMI, KIM</t>
  </si>
  <si>
    <t>TD1893082/TD1893087</t>
  </si>
  <si>
    <t>55 CHASE DR SANTA BARBARA CA 93108</t>
  </si>
  <si>
    <t>LEVINE, ARTHUR</t>
  </si>
  <si>
    <t>TD1958068/ TD1983459</t>
  </si>
  <si>
    <t>801 SAN YSIDRO RD SANTA BARBARA CA 93108</t>
  </si>
  <si>
    <t>BEVAN, ERIC</t>
  </si>
  <si>
    <t>TD2274121/ TD2274122</t>
  </si>
  <si>
    <t>995 LILAC DR SANTA BARBARA CA 93108</t>
  </si>
  <si>
    <t>JONES, DAVID</t>
  </si>
  <si>
    <t>TD1946907/TD1946909</t>
  </si>
  <si>
    <t>EUCALYPTUS HILL RD X ALSTON RD SANTA BARBARA CA 93108</t>
  </si>
  <si>
    <t>DIMARCO, STEPHANIE</t>
  </si>
  <si>
    <t>TD2367104/TD2367105</t>
  </si>
  <si>
    <t>1905 TOLLIS AVE SANTA BARBARA CA 93108</t>
  </si>
  <si>
    <t>TD2109101/ TD2109129</t>
  </si>
  <si>
    <t>JIMENO RD SANTA BARBARA CA 93101</t>
  </si>
  <si>
    <t>SMITH, MARK</t>
  </si>
  <si>
    <t>TD1990692/ TD1990664</t>
  </si>
  <si>
    <t>1074 COLD SPRINGS RD SANTA BARBARA CA 93108</t>
  </si>
  <si>
    <t>MASON, NICHOLAS</t>
  </si>
  <si>
    <t>TD2015459/ TD2015460</t>
  </si>
  <si>
    <t>114 LA MARINA SANTA BARBARA CA 93109</t>
  </si>
  <si>
    <t>HUNT, CHRISTOPHER</t>
  </si>
  <si>
    <t>TD1992507/ TD1992550</t>
  </si>
  <si>
    <t>1188 E MOUNTAIN DR SANTA BARBARA CA 93108</t>
  </si>
  <si>
    <t>BLUM CARRILLO INC</t>
  </si>
  <si>
    <t>TD2296209/TD2296210/TD2305986</t>
  </si>
  <si>
    <t>1260 CHANNEL DR SANTA BARBARA CA 93108</t>
  </si>
  <si>
    <t>COTTELEER, JENNIFER</t>
  </si>
  <si>
    <t>TD1984410/ TD1984411</t>
  </si>
  <si>
    <t>4395 VIA ESPERANZA SANTA BARBARA CA 93110</t>
  </si>
  <si>
    <t>AMERSON, DAVID</t>
  </si>
  <si>
    <t>TD1811488/ TD1811489</t>
  </si>
  <si>
    <t>647 SEA RANCH DR SANTA BARBARA CA 93109</t>
  </si>
  <si>
    <t>SLATKIN, BRETT</t>
  </si>
  <si>
    <t>TD2109255/TD2109257</t>
  </si>
  <si>
    <t>800 COYOTE RD SANTA BARBARA CA 93108</t>
  </si>
  <si>
    <t>ZENTMYER, GARY</t>
  </si>
  <si>
    <t>TD2215307/TD2215308</t>
  </si>
  <si>
    <t>816 ROBLE LN SANTA BARBARA CA 93103</t>
  </si>
  <si>
    <t>TD2462782/TD2462783</t>
  </si>
  <si>
    <t>1568 FRANCESCHI RD SANTA BARBARA CA 93103</t>
  </si>
  <si>
    <t>CITY OF SANTA CLARITA</t>
  </si>
  <si>
    <t>Santa Clarita</t>
  </si>
  <si>
    <t>TD2158592/TD2158593</t>
  </si>
  <si>
    <t>12TH ST X PLACERITA CYN RD &amp; DOCKWEILER SANTA CLARITA CA 91321</t>
  </si>
  <si>
    <t>BARLOW, PERRY</t>
  </si>
  <si>
    <t xml:space="preserve">Santa Clarita </t>
  </si>
  <si>
    <t>TD2378838/TD2378893</t>
  </si>
  <si>
    <t>32441 EAGLESET AVE SANTA CLARITA CA 91390</t>
  </si>
  <si>
    <t>TD2426115</t>
  </si>
  <si>
    <t>SOLEDAD CANYON ROAD &amp; COMMUTER WAY SANTA CLARITA CA 91350</t>
  </si>
  <si>
    <t>TD2124202/TD2124203</t>
  </si>
  <si>
    <t>SFSMelia 2022, LLC</t>
  </si>
  <si>
    <t xml:space="preserve">Santa Fe Springs </t>
  </si>
  <si>
    <t>TD1984471/ TD1984472</t>
  </si>
  <si>
    <t>11733 FLORENCA AVE SANTA FE SPRINGS CA 90670</t>
  </si>
  <si>
    <t>GOODMAN SANTA FE SPRNGS SPE LLC</t>
  </si>
  <si>
    <t>TD2068015/ TD2068014/TD2116593</t>
  </si>
  <si>
    <t>12222 FLORENCE AVE SANTA FE SPRINGS CA 90670</t>
  </si>
  <si>
    <t>KENDRICK, GRETCHEN</t>
  </si>
  <si>
    <t>TD2195920/TD2195921</t>
  </si>
  <si>
    <t>13033 TELEGRAPH RD SANTA FE SPRINGS CA 90670</t>
  </si>
  <si>
    <t>TD1752188/TD1752189</t>
  </si>
  <si>
    <t>9883 GREENLEAF SANTA FE SPRINGS CA 90670</t>
  </si>
  <si>
    <t>TOM'S TRUCK CENTER</t>
  </si>
  <si>
    <t>TD2366705/TD2366706/TD2438872</t>
  </si>
  <si>
    <t>13412 EXCELSIOR DR SANTA FE SPRINGS CA 90670</t>
  </si>
  <si>
    <t>CENTERPOINT PROPERTIES TRUST</t>
  </si>
  <si>
    <t>TD1752272/TD1752273</t>
  </si>
  <si>
    <t>9883 GREENLEAFS SANTA FE SPRINGS CA 90670</t>
  </si>
  <si>
    <t>THAO MA / ST AESOP TRUST - AUTHORIZED SIGNATORY</t>
  </si>
  <si>
    <t>Santa Monica</t>
  </si>
  <si>
    <t>TD2255804</t>
  </si>
  <si>
    <t>331 PALISADES AVE R20 SANTA MONICA CA 90402</t>
  </si>
  <si>
    <t>1430 Lincoln Blvd Owner</t>
  </si>
  <si>
    <t xml:space="preserve">Santa Monica </t>
  </si>
  <si>
    <t>TD2150943</t>
  </si>
  <si>
    <t>1430 LINCOLN BLVD SANTA MONICA CA 90401</t>
  </si>
  <si>
    <t>US 1527 Lincoln Owner, LLC</t>
  </si>
  <si>
    <t>TD2088531/ TD2088530/TD2131083</t>
  </si>
  <si>
    <t>1527 LINCOLN BLVD SANTA MONICA CA 90401</t>
  </si>
  <si>
    <t>1634 20TH STREET LP</t>
  </si>
  <si>
    <t>TD2150878/ TD2215720</t>
  </si>
  <si>
    <t>1634 20TH STREET SANTA MONICA CA 90404</t>
  </si>
  <si>
    <t>CYPRESS EQUITY INVESTMENTS</t>
  </si>
  <si>
    <t>TD2164326/TD2164348</t>
  </si>
  <si>
    <t>1801-1819 SANTA MONICA BLVD. SANTA MONICA CA 90404</t>
  </si>
  <si>
    <t>US1902 WILSHIRE OWNER LLC</t>
  </si>
  <si>
    <t>TD2108034/TD2108035</t>
  </si>
  <si>
    <t>1902 WILSHIRE BLVD. SANTA MONICA CA 90404</t>
  </si>
  <si>
    <t>TD1145230/TD1145232</t>
  </si>
  <si>
    <t>2300 WILSHIRE BLVD SANTA MONICA CA 90403</t>
  </si>
  <si>
    <t>LUBOFF, ANTHONY</t>
  </si>
  <si>
    <t xml:space="preserve">Santa Paula </t>
  </si>
  <si>
    <t>TD1965701/ TD1983039</t>
  </si>
  <si>
    <t>11550 TOPA VISTA RD SANTA PAULA CA 93060</t>
  </si>
  <si>
    <t>Red Tail Multifamily Land Development</t>
  </si>
  <si>
    <t>TD2211759/TD2217727</t>
  </si>
  <si>
    <t>6070: 18004 TELEGRAPH ROAD SANTA PAULA CA 93004</t>
  </si>
  <si>
    <t>TD2211797</t>
  </si>
  <si>
    <t>PEOPLES SELF HELP HOUSING</t>
  </si>
  <si>
    <t>TD1913059/TD1952338</t>
  </si>
  <si>
    <t>710 W HARVARD BLVD SANTA PAULA CA 93060</t>
  </si>
  <si>
    <t>Seal Beach</t>
  </si>
  <si>
    <t>Seal Beach Blvd/ PCH to Electric</t>
  </si>
  <si>
    <t>TOLL BROTHERS</t>
  </si>
  <si>
    <t>Sierra Madre</t>
  </si>
  <si>
    <t>TD2407856/TD2407857</t>
  </si>
  <si>
    <t>TR83966 - 700 NORTH SUNNYSIDE AVENUE SIERRA MADRE CA 91024</t>
  </si>
  <si>
    <t xml:space="preserve">Signal Hill </t>
  </si>
  <si>
    <t>TD2145443</t>
  </si>
  <si>
    <t>2020 WALNUT AVE SIGNAL HILL CA 90755</t>
  </si>
  <si>
    <t>TD2149614</t>
  </si>
  <si>
    <t>INSITE PROPERTY GROUP</t>
  </si>
  <si>
    <t>TD1913382/TD1913383</t>
  </si>
  <si>
    <t>3177 CALIFORNIA AVE SIGNAL HILL CA 90755</t>
  </si>
  <si>
    <t>3201 WALNUT XC, LLC</t>
  </si>
  <si>
    <t>TD2217989/TD2217990/TD2221571</t>
  </si>
  <si>
    <t>3201 WALNUT AVE SIGNAL HILL CA 90755</t>
  </si>
  <si>
    <t>Simi Valley</t>
  </si>
  <si>
    <t>2012-46</t>
  </si>
  <si>
    <t>TD1941783/TD1941782</t>
  </si>
  <si>
    <t>Erringer Road - Alamo Street to 145' S/O CL Cochran Street</t>
  </si>
  <si>
    <t>PRE CON PRODUCT LTD</t>
  </si>
  <si>
    <t>TD2227507/TD2227508</t>
  </si>
  <si>
    <t>240 W LOS ANGELES AVE SIMI VALLEY CA 93065</t>
  </si>
  <si>
    <t>SEATON, GARY</t>
  </si>
  <si>
    <t>TD848162/ TD1848163</t>
  </si>
  <si>
    <t>136 TIERRA REJADA RD SIMI VALLEY CA 93065</t>
  </si>
  <si>
    <t>TD2177093/TD2177094</t>
  </si>
  <si>
    <t>TD2158514/TD2158516</t>
  </si>
  <si>
    <t>3616; 2196 TAPO STREET SIMI VALLEY CA 93065</t>
  </si>
  <si>
    <t>Santa Susana GRF2 LLC</t>
  </si>
  <si>
    <t>TD2314067/ TD2314068</t>
  </si>
  <si>
    <t>3616; TAPO STREET &amp; COCHRAN STREET SIMI VALLEY CA 93065</t>
  </si>
  <si>
    <t>BETEL, ROBIN</t>
  </si>
  <si>
    <t>TD2125037/TD2126299</t>
  </si>
  <si>
    <t>871 MARGO DR SIMI VALLEY CA 93065</t>
  </si>
  <si>
    <t>WANG, WAYNE</t>
  </si>
  <si>
    <t xml:space="preserve">South El Monte </t>
  </si>
  <si>
    <t>TD2296986/TD2296987</t>
  </si>
  <si>
    <t>2222 ROSEMEAD BLVD S EL MONTE CA 91733</t>
  </si>
  <si>
    <t>South Gate</t>
  </si>
  <si>
    <t>TD2162007/TD2162005</t>
  </si>
  <si>
    <t>Long Beach Blvd - Iowa Ave/Missouri Ave DIST</t>
  </si>
  <si>
    <t>TD2319959</t>
  </si>
  <si>
    <t>Long Beach Blvd - Iowa Ave/Missouri Ave TRANS</t>
  </si>
  <si>
    <t xml:space="preserve">Transmission project cost has increased in construction and material cost </t>
  </si>
  <si>
    <t>Long Beach Blvd/ Independence Ave to Willow Pl</t>
  </si>
  <si>
    <t>Long Beach Blvd/ Willow Pl to Tweedy Blvd</t>
  </si>
  <si>
    <t>Tweedy Blvd/ Atlantic to 800' e/o Atlantic</t>
  </si>
  <si>
    <t xml:space="preserve">South Pasadena </t>
  </si>
  <si>
    <t>TD1114139/TD1114142/802075456/TD2279288</t>
  </si>
  <si>
    <t xml:space="preserve">Park Ave/ Mission St. - Grevelia St  </t>
  </si>
  <si>
    <t>TD1110240</t>
  </si>
  <si>
    <t>Park Ave/ Mission St. - Grevelia St - Trans</t>
  </si>
  <si>
    <t>ST JAMES CHURCH</t>
  </si>
  <si>
    <t>TD1834086/ TD1834087</t>
  </si>
  <si>
    <t>1325 MONTEREY RD SOUTH PASADENA CA 91030</t>
  </si>
  <si>
    <t>Stanton</t>
  </si>
  <si>
    <t>2015-02</t>
  </si>
  <si>
    <t>TD1607244/TD1607260</t>
  </si>
  <si>
    <t>Beach Blvd/Garden Grove Blvd-Lampson Ave</t>
  </si>
  <si>
    <t>Stanton 2.0 LLC</t>
  </si>
  <si>
    <t>TD1850372/TD1940929</t>
  </si>
  <si>
    <t>R20B OH-UG CONV/JT W/TRANSMISSION STANTON CA 90680</t>
  </si>
  <si>
    <t xml:space="preserve">Stanton </t>
  </si>
  <si>
    <t xml:space="preserve"> TD1978458</t>
  </si>
  <si>
    <t>19145: WESTERN AVE STANTON CA 90680</t>
  </si>
  <si>
    <t>Tehachapi</t>
  </si>
  <si>
    <t>08-22</t>
  </si>
  <si>
    <t>Mills Street, Route 58 Off-Ramp to Enterprise Way</t>
  </si>
  <si>
    <t>TD1998312/TD1998304/TD2121889</t>
  </si>
  <si>
    <t xml:space="preserve">Valley Blvd - Beech Street to Curry St- PH1 </t>
  </si>
  <si>
    <t>Valley Blvd - Curry St to Dennison Road Ph 2</t>
  </si>
  <si>
    <t>WOODSIDE HOMES</t>
  </si>
  <si>
    <t>Temecula</t>
  </si>
  <si>
    <t>TD2217155/TD2217158</t>
  </si>
  <si>
    <t>BUTTERFIELD STAGE RD AND DE PORTOLA RD TEMECULA CA 92590</t>
  </si>
  <si>
    <t>TRUMARK HOMES</t>
  </si>
  <si>
    <t>TD2406534/ TD2406536</t>
  </si>
  <si>
    <t>TR37002 : DE PALMA ROAD &amp; HORSETHIEF CAN TEMESCAL VALLEY CA 92883</t>
  </si>
  <si>
    <t>EUGENE MEWBORN</t>
  </si>
  <si>
    <t>TD2030651/TD2030650</t>
  </si>
  <si>
    <t>SOLANA WAY/MARGARITA RD TEMECULA CA 92590</t>
  </si>
  <si>
    <t>TD2245724/ TD2245725</t>
  </si>
  <si>
    <t>Temecula Pacific Associates LP</t>
  </si>
  <si>
    <t>TD2039994/ TD2039993</t>
  </si>
  <si>
    <t>PUJOL ST (R20C) TEMECULA CA 92590</t>
  </si>
  <si>
    <t>TD2123082/TD2128207/TD2123068</t>
  </si>
  <si>
    <t>R20C - UG: SKY CANYON RD &amp; WINCHESTER RD TEMECULA CA 92590</t>
  </si>
  <si>
    <t>IMT Capital REIT V LLC</t>
  </si>
  <si>
    <t>Thousand Oaks</t>
  </si>
  <si>
    <t>TD2031711/ TD2031712</t>
  </si>
  <si>
    <t>325 HAMPSHIRE RD. THOUSAND OAKS CA 91361</t>
  </si>
  <si>
    <t>TD2243770</t>
  </si>
  <si>
    <t>HODENCAMP RD E/S, 62' S/O E HILLCREST DR
THOUSAND OAKS, CA 91360</t>
  </si>
  <si>
    <t>FRANKEL, CRAIG</t>
  </si>
  <si>
    <t>TD2435672/TD2435673</t>
  </si>
  <si>
    <t>483 LAKE SHERWOOD DR THOUSAND OAKS CA 91361</t>
  </si>
  <si>
    <t>CHERRY TREE DEVELOPMENT</t>
  </si>
  <si>
    <t>TD2407762/TD2407836</t>
  </si>
  <si>
    <t>500 THOUSAND OAKS BLVD, THOUSAND OAKS, CA 91360</t>
  </si>
  <si>
    <t xml:space="preserve">Thousand Oaks </t>
  </si>
  <si>
    <t>2021-64</t>
  </si>
  <si>
    <t>TD1941569/TD1941563</t>
  </si>
  <si>
    <t>E Janss Road - Moorpark Avenue to Windsor Drive</t>
  </si>
  <si>
    <t>TD2062966/TD2062971</t>
  </si>
  <si>
    <t>TD2166198/TD2166199</t>
  </si>
  <si>
    <t>1791 LOS FELIZ DR THOUSAND OAKS CA 91362</t>
  </si>
  <si>
    <t>ADLER, JACOB</t>
  </si>
  <si>
    <t>TD1738201/TD1738202</t>
  </si>
  <si>
    <t>4970 READ RD THOUSAND OAKS CA 91360</t>
  </si>
  <si>
    <t>TD2152906</t>
  </si>
  <si>
    <t>ARLENE'S TESTER THOUSAND OAKS CA 91361</t>
  </si>
  <si>
    <t>Torrance</t>
  </si>
  <si>
    <t>2025-13</t>
  </si>
  <si>
    <t>TD2451226/TD2451228</t>
  </si>
  <si>
    <t xml:space="preserve">Madrona Ave/Torrance Ave to Civic Center Dr										</t>
  </si>
  <si>
    <t>TORRANCE, CITY OF</t>
  </si>
  <si>
    <t>TD955858/TD962525</t>
  </si>
  <si>
    <t>21209 PALOS VERDES BLVD TORRANCE CA 90503</t>
  </si>
  <si>
    <t xml:space="preserve">Torrance </t>
  </si>
  <si>
    <t>TD1617134/ TD1617135</t>
  </si>
  <si>
    <t>182ND ST AND CRENSHAW BLVD TORRANCE CA 90503</t>
  </si>
  <si>
    <t>TD1621650/TD1621651</t>
  </si>
  <si>
    <t>1991 LLC</t>
  </si>
  <si>
    <t>TD2318716/ TD2318717</t>
  </si>
  <si>
    <t>1991 DEL AMO BLVD TORRANCE CA 90501</t>
  </si>
  <si>
    <t>TD2087908/TD2087909/ TD2212596</t>
  </si>
  <si>
    <t>22501 HAWTHORNE TORRANCE CA 90505</t>
  </si>
  <si>
    <t>SUNDERLAND, DENNIS</t>
  </si>
  <si>
    <t>TD1637628/TD1637629</t>
  </si>
  <si>
    <t>CARTMILL &amp; RETHERFORD TULARE CA 93274</t>
  </si>
  <si>
    <t>PRESIDIO JJR KENSINGTON</t>
  </si>
  <si>
    <t>TD1862544/TD1862545</t>
  </si>
  <si>
    <t>KENSINGTON 3;  MOONEY &amp; CARTMILL TULARE CA 93274</t>
  </si>
  <si>
    <t>TD1890893</t>
  </si>
  <si>
    <t>LIBERTY HILLS;  S.WEST &amp; BARDSLEY TULARE CA 93274</t>
  </si>
  <si>
    <t>D.R. HORTON CA 3, INC</t>
  </si>
  <si>
    <t>TD1794416/TD1794419</t>
  </si>
  <si>
    <t>OAK CREST; W TULARE AVE &amp; RD 84 TULARE CA 93274</t>
  </si>
  <si>
    <t>TD2002861/TD2002862</t>
  </si>
  <si>
    <t>S WEST ST &amp; BARDSLEY AVE TULARE CA 93274</t>
  </si>
  <si>
    <t>AHA DEVELOPMENT GROUP, INC</t>
  </si>
  <si>
    <t>TD2071379/TD2071386</t>
  </si>
  <si>
    <t>SEMINOLE AVE &amp; MORRISON ST TULARE CA 93274</t>
  </si>
  <si>
    <t>TD2051247/TD2051245</t>
  </si>
  <si>
    <t>TR LIBERTY HILLS PH2: S. WEST STREET TULARE CA 93274</t>
  </si>
  <si>
    <t>CENTURY COMMUNITIES OF CALIFORNIA LLC</t>
  </si>
  <si>
    <t>TD2468346/ TD2468348</t>
  </si>
  <si>
    <t>S WEST AVE &amp; BARDSLEY AVE TULARE CA 93274</t>
  </si>
  <si>
    <t>WOODSIDE 06 N LP</t>
  </si>
  <si>
    <t>TD1946470</t>
  </si>
  <si>
    <t>COPPER HEIGHTS PH2; E TULARE &amp; MORRISON TULARE CA 93274</t>
  </si>
  <si>
    <t>BF Central Valley Holdings, LLC</t>
  </si>
  <si>
    <t xml:space="preserve">Tulare </t>
  </si>
  <si>
    <t>TD2418044</t>
  </si>
  <si>
    <t>W PAIGE AVE TULARE CA 93274</t>
  </si>
  <si>
    <t>TD2448564/ TD2448565</t>
  </si>
  <si>
    <t>S. PRATT ST TULARE CA 93274</t>
  </si>
  <si>
    <t>TD2364785/ TD2364795</t>
  </si>
  <si>
    <t>OAKMORE ST AND BARDSLEY AVE TULARE CA 93274</t>
  </si>
  <si>
    <t>TD2480529/TD2480592</t>
  </si>
  <si>
    <t>TRLEKK: W. PAIGE AVE. TULARE CA 93274</t>
  </si>
  <si>
    <t>TD2473892</t>
  </si>
  <si>
    <t>TULARE AVE-HWY 137 &amp; OAKMORE ST TULARE CA 93274</t>
  </si>
  <si>
    <t>PRESIDIO JJR BRIGHTON 115, LLC</t>
  </si>
  <si>
    <t>TD1901677/ TD1970267/ TD1901679</t>
  </si>
  <si>
    <t>BRIGHTON; E PACIFIC AVE &amp; NORWICH ST TULARE CA 93274</t>
  </si>
  <si>
    <t>RITCHIE BROS AUCTIONEERS, INC</t>
  </si>
  <si>
    <t>TD2130764/TD2195154</t>
  </si>
  <si>
    <t>I ST * RANKIN ST TULARE CA 93274</t>
  </si>
  <si>
    <t>TD1911879/TD1963345</t>
  </si>
  <si>
    <t xml:space="preserve">Tustin </t>
  </si>
  <si>
    <t>22-12</t>
  </si>
  <si>
    <t>TD1976679/TD1976676/802280806</t>
  </si>
  <si>
    <t>Redhill/ El Camino Real to 230' N/O San Juan St.</t>
  </si>
  <si>
    <t>SPACE-IAG-1, LLC</t>
  </si>
  <si>
    <t>TD2016522/ TD2016518</t>
  </si>
  <si>
    <t>TR17822/R20C OH-UG CONVERT/ALLEYWAY TUSTIN CA 92780</t>
  </si>
  <si>
    <t>MTHCALV II RED HILL LLC</t>
  </si>
  <si>
    <t>TD2476278/ TD2476279</t>
  </si>
  <si>
    <t>19361 13841 RED HILL AVE TUSTIN CA 92780</t>
  </si>
  <si>
    <t>WANDER HOTEL JT LLC</t>
  </si>
  <si>
    <t>Twentynine Palms</t>
  </si>
  <si>
    <t>TD2266781</t>
  </si>
  <si>
    <t>7000 SPLIT ROCK AVE TWENTYNINE PALMS CA 92277</t>
  </si>
  <si>
    <t xml:space="preserve">Twentynine Palms </t>
  </si>
  <si>
    <t>TD2150962</t>
  </si>
  <si>
    <t>NNNDG17 LLC</t>
  </si>
  <si>
    <t>TD2058549/ TD2058550</t>
  </si>
  <si>
    <t>73610 TWO MILE RD TWNTYNINE PALMS CA 92277</t>
  </si>
  <si>
    <t>TUCKER, SEAN</t>
  </si>
  <si>
    <t>Unincorporated Kern (Johannesburg)</t>
  </si>
  <si>
    <t>TD2098202/TD2098203</t>
  </si>
  <si>
    <t>601 BROADWAY AVE JOHANNESBURG CA 93528</t>
  </si>
  <si>
    <t xml:space="preserve">Unincorporated Los Angeles </t>
  </si>
  <si>
    <t>2-16</t>
  </si>
  <si>
    <t>TD1971473/TD1971475</t>
  </si>
  <si>
    <t xml:space="preserve">Amar Road - Feather Avenue to Unruh Avenue </t>
  </si>
  <si>
    <t>TD1971478/TD1971479</t>
  </si>
  <si>
    <t>TD1971466/TD1971470/TD2070648/TD2070649</t>
  </si>
  <si>
    <t>2012-0003</t>
  </si>
  <si>
    <t>TD560748</t>
  </si>
  <si>
    <t>Topanga Canyon Business District</t>
  </si>
  <si>
    <t>2-</t>
  </si>
  <si>
    <t>TD1722150/TD1722142</t>
  </si>
  <si>
    <t>Vermont Avenue - 228th Street to Belson Street</t>
  </si>
  <si>
    <t>02 16</t>
  </si>
  <si>
    <t>TD1721101/TD1724327</t>
  </si>
  <si>
    <t>Whittier Boulevard - Hicks Avenue to Downey Road</t>
  </si>
  <si>
    <t>Unincorporated Los Angeles (Littlerock)</t>
  </si>
  <si>
    <t>TD1805641/TD1805643</t>
  </si>
  <si>
    <t>7311 E AVE T LITTLEROCK CA 93543</t>
  </si>
  <si>
    <t>CEDARS-SINAI MEDICAL CENTER</t>
  </si>
  <si>
    <t>Unincorporated Los Angeles (Marina Del Rey)</t>
  </si>
  <si>
    <t>TD1450352/TD1450369</t>
  </si>
  <si>
    <t>4650 S LINCOLN BLVD MARINA DEL REY CA 90292</t>
  </si>
  <si>
    <t>WILSON, SHIRLEY</t>
  </si>
  <si>
    <t>Unincorporated Los Angeles (Topanga)</t>
  </si>
  <si>
    <t xml:space="preserve"> TD1446606/ TD1446607</t>
  </si>
  <si>
    <t>1300 GREENLEAF CANYON RD TOPANGA CA 90290</t>
  </si>
  <si>
    <t>N/A</t>
  </si>
  <si>
    <t>PISCITELLO, ELENA</t>
  </si>
  <si>
    <t>TD1507711/TD1507712</t>
  </si>
  <si>
    <t>21275 COLINA DR TOPANGA CA 90290</t>
  </si>
  <si>
    <t>FOSTER, ROBERT</t>
  </si>
  <si>
    <t>Unincorporated Mono (June Lake)</t>
  </si>
  <si>
    <t>TD2240833</t>
  </si>
  <si>
    <t>4835 BOULDER ST 1 JUNE LAKE CA 93529</t>
  </si>
  <si>
    <t>Unincorporated Orange</t>
  </si>
  <si>
    <t>02-196</t>
  </si>
  <si>
    <t>TD408576/TD408577</t>
  </si>
  <si>
    <t>Hwy 133/El Toro-San Joaquin Hills T/C</t>
  </si>
  <si>
    <t>TD1364864/903100183/802302227</t>
  </si>
  <si>
    <t>Hwy 133/El Toro-San Joaquin Hills T/C- Trans</t>
  </si>
  <si>
    <t xml:space="preserve">- </t>
  </si>
  <si>
    <t>CHICK-FIL-A INC</t>
  </si>
  <si>
    <t>Unincorporated Riverside (Cabazon)</t>
  </si>
  <si>
    <t>TD1858530/TD1858531</t>
  </si>
  <si>
    <t>48980 SEMINOLE DR CABAZON CA 92230</t>
  </si>
  <si>
    <t>Unincorporated Riverside (Hemet)</t>
  </si>
  <si>
    <t>2007-070</t>
  </si>
  <si>
    <t>TD2440133/TD2440138</t>
  </si>
  <si>
    <t>Stetson Ave/Santa Fe St-e/o Dartmouth</t>
  </si>
  <si>
    <t>KB HOME COASTAL</t>
  </si>
  <si>
    <t>Unincorporated Riverside (Homeland)</t>
  </si>
  <si>
    <t>TD1824666/TD1824670</t>
  </si>
  <si>
    <t>TR37533/29322;BRIGGS RD  (R/20B) HOMELAND CA 92548</t>
  </si>
  <si>
    <t>KB Home Cal Management Services, LLC</t>
  </si>
  <si>
    <t>Unincorporated Riverside (Romoland)</t>
  </si>
  <si>
    <t>TD2376826/ TD2376830</t>
  </si>
  <si>
    <t>TR36467: LEON RD N/O HOLLAND WINCHESTER CA 92596</t>
  </si>
  <si>
    <t>WATERMARKE HOMES LLC</t>
  </si>
  <si>
    <t>TD1691542/TD1691545</t>
  </si>
  <si>
    <t>TR31687-1;MAPES RD- R/20B ROMOLAND CA 92585</t>
  </si>
  <si>
    <t>PACIFIC COMMUNITIES</t>
  </si>
  <si>
    <t>TD1829055/TD1829054</t>
  </si>
  <si>
    <t>TR37358-ANTELOPE RD  (R/20B) ROMOLAND CA 92585</t>
  </si>
  <si>
    <t>TD2270628/TD2270647/TD2293469</t>
  </si>
  <si>
    <t>TR37358-ANTELOPE RD RULE 20 ROMOLAND CA 92585</t>
  </si>
  <si>
    <t>TD1829134/TD1829132/TD2250904/TD2250905/TD2250904</t>
  </si>
  <si>
    <t>TR37358-MAPES RD  (R20B) ROMOLAND CA 92585</t>
  </si>
  <si>
    <t>CIVF VI - CA4B02, LLC</t>
  </si>
  <si>
    <t>TD2155646/TD2155648</t>
  </si>
  <si>
    <t>TR;MAPES/SHERMAN  R/20C ROMOLAND CA 92571</t>
  </si>
  <si>
    <t>GCRE &amp; BUTTERFIELD STAGE CENTER, LLC</t>
  </si>
  <si>
    <t>Unincorporated Riverside (Winchester)</t>
  </si>
  <si>
    <t>TD2141585/ TD2141586</t>
  </si>
  <si>
    <t>AULD RD X/S POURROY RD WINCHESTER CA 92596</t>
  </si>
  <si>
    <t>TD2054692/ TD2054694</t>
  </si>
  <si>
    <t>KELLER RD (R20B) WINCHESTER CA 92596</t>
  </si>
  <si>
    <t>TD1932328/TD1932329</t>
  </si>
  <si>
    <t>TR31100; OLIVE AVE  (R/20B) WINCHESTER CA 92596</t>
  </si>
  <si>
    <t>TD2377167/ TD2377169</t>
  </si>
  <si>
    <t>TR36504: STETSON AVE + RICHMOND RD WINCHESTER CA 92596</t>
  </si>
  <si>
    <t>TD1932092/TD1932093</t>
  </si>
  <si>
    <t>TR34677; SIMPSON RD  (R20B) WINCHESTER CA 92596</t>
  </si>
  <si>
    <t>TD1505530/TD1505544</t>
  </si>
  <si>
    <t>TR36628: FIELDS DR (R20B S/L) WINCHESTER CA 92504</t>
  </si>
  <si>
    <t>TD1885519/TD1903794/TD2054688</t>
  </si>
  <si>
    <t>TR37439; LEON RD MENIFEE CA 92584</t>
  </si>
  <si>
    <t>TD2331395/TD2331397</t>
  </si>
  <si>
    <t>TR38300; BENTON ROAD, E/O WASHINGTON ST WINCHESTER CA 92696</t>
  </si>
  <si>
    <t>TD2091981/TD2091983</t>
  </si>
  <si>
    <t>TRACT TR31100; OLIVE AVE WINCHESTER CA 92596</t>
  </si>
  <si>
    <t>TD2448949/TD2448950</t>
  </si>
  <si>
    <t>TR38163/R20C/OLD KELLER RD/ALL ELEC WINCHESTER CA 92596</t>
  </si>
  <si>
    <t>TD2136592/TD2136627</t>
  </si>
  <si>
    <t>38163: R20C OH/UG : KELLER RD WINCHESTER CA 92596</t>
  </si>
  <si>
    <t>TD2163213/TD2163215</t>
  </si>
  <si>
    <t>HADDOCK STREET &amp; WINCHESTER ROAD WINCHESTER CA 92596</t>
  </si>
  <si>
    <t>TD2136612</t>
  </si>
  <si>
    <t>R20C - UG: KELLER RD WINCHETSER CA 92596</t>
  </si>
  <si>
    <t>TD2163219/TD2163220</t>
  </si>
  <si>
    <t>S/W COR WILLARD STREET AND WINCHESTER RD WINCHESTER CA 92596</t>
  </si>
  <si>
    <t>RICHLAND VENTURES INC</t>
  </si>
  <si>
    <t>TD2320321/TD2320322</t>
  </si>
  <si>
    <t>TR30976,TR30977; LEON ROAD,S/O NORMA WAY WINCHESTER CA 92596</t>
  </si>
  <si>
    <t>TD1932129/TD1932130</t>
  </si>
  <si>
    <t>TR34677; LEON RD  (R20C) WINCHESTER CA 92596</t>
  </si>
  <si>
    <t>TD2320236/TD2320237</t>
  </si>
  <si>
    <t>TR36504; STETSON, WINCHESTER, CATLIN WINCHESTER CA 92596</t>
  </si>
  <si>
    <t>TD2166553</t>
  </si>
  <si>
    <t>TRACT TR34677; LEON RD (R20C) WINCHESTER CA 92596</t>
  </si>
  <si>
    <t>18002 VAN BUREN LLC</t>
  </si>
  <si>
    <t>Unincorporated Riverside(Woodcrest)</t>
  </si>
  <si>
    <t>TD2003196</t>
  </si>
  <si>
    <t>TR-CHICAGO AVE  R/20B WOODCREST CA 92508</t>
  </si>
  <si>
    <t xml:space="preserve">Unincorporated San Bernardino </t>
  </si>
  <si>
    <t>2005-336</t>
  </si>
  <si>
    <t>TD1213486/ TD1213502/ TD1213487/ TD1213503</t>
  </si>
  <si>
    <t>Hwy 18/ Custer-Ladera, Lucerne Valley</t>
  </si>
  <si>
    <t>10746 CEDAR AVE LLC</t>
  </si>
  <si>
    <t>Unincorporated San Bernardino (Bloomington)</t>
  </si>
  <si>
    <t>TD1960402/TD1960404</t>
  </si>
  <si>
    <t>10746 CEDAR AVE BLOOMINGTON CA 92316</t>
  </si>
  <si>
    <t>TD2194437/TD2194443</t>
  </si>
  <si>
    <t>120 W SANTA ANA AVE BLOOMINGTON CA 92316</t>
  </si>
  <si>
    <t>TD2194451/TD2194581</t>
  </si>
  <si>
    <t>Unkown</t>
  </si>
  <si>
    <t>TD2279590/ TD2279591</t>
  </si>
  <si>
    <t>2321 S WILLOW AVE BLOOMINGTON CA 92316</t>
  </si>
  <si>
    <t>Unincorporated Santa Barbara</t>
  </si>
  <si>
    <t>04-352</t>
  </si>
  <si>
    <t>TD1208798/TD1208793</t>
  </si>
  <si>
    <t>E. Valley Rd/Hot Spgs Rd - Cota Ln</t>
  </si>
  <si>
    <t>JOFFREY, MIR</t>
  </si>
  <si>
    <t>Unincorporated Santa Barbara (Montecito)</t>
  </si>
  <si>
    <t>TD2055710/ TD2055711</t>
  </si>
  <si>
    <t>789 PARK LN MONTECITO CA 93108</t>
  </si>
  <si>
    <t>LOMBARD, KENNETH</t>
  </si>
  <si>
    <t>TD1464659/TD1553081</t>
  </si>
  <si>
    <t>819 ASHLEY RD MONTECITO CA 93108</t>
  </si>
  <si>
    <t>BABBITT, WILLIAM</t>
  </si>
  <si>
    <t>TD1757654/TD1757655</t>
  </si>
  <si>
    <t>HODGES LANE AND PERIWINKLE LANE MONTECITO CA 93117</t>
  </si>
  <si>
    <t>KVALE, RON</t>
  </si>
  <si>
    <t>Unincorporated Santa Barbara (Summerland)</t>
  </si>
  <si>
    <t>TD1782477/TD1782478</t>
  </si>
  <si>
    <t>2322 WHITNEY AVE SUMMERLAND CA 93067</t>
  </si>
  <si>
    <t>VALLEY FUEL GOSHEN INC</t>
  </si>
  <si>
    <t>Unincorporated Tulare (Goshen)</t>
  </si>
  <si>
    <t>TD2325085/ TD2325086</t>
  </si>
  <si>
    <t>NORTH/WEST CORNER OF ROAD 67 AND FIG GOSHEN CA 93291</t>
  </si>
  <si>
    <t>ARFAI, PARVIZ</t>
  </si>
  <si>
    <t>Unincorporated Ventura (Lake Sherwood)</t>
  </si>
  <si>
    <t>TD1983344</t>
  </si>
  <si>
    <t>410 UPPER LAKE RD LAKE SHERWOOD CA 91361</t>
  </si>
  <si>
    <t>SAIFCO CONSTRUCTION</t>
  </si>
  <si>
    <t>TD2184708/ TD2184711/TD2242393</t>
  </si>
  <si>
    <t>461 LAKE SHERWOOD DR LAKE SHERWOOD CA 91361</t>
  </si>
  <si>
    <t>PATTERSON, GEOFFREY</t>
  </si>
  <si>
    <t>TD2433709/TD2451133/TD2451134</t>
  </si>
  <si>
    <t>281 UPPER LAKE RD LAKE SHERWOOD CA 91361</t>
  </si>
  <si>
    <t>SGM LAKE SHERWOOD I LLC</t>
  </si>
  <si>
    <t>TD1728782/TD1728783</t>
  </si>
  <si>
    <t>99 LAKE SHERWOOD LAKE SHERWOOD CA 91361</t>
  </si>
  <si>
    <t>TD1983345/TD1989575</t>
  </si>
  <si>
    <t>TD2136435/TD2136436</t>
  </si>
  <si>
    <t>TD1844427/TD1844428</t>
  </si>
  <si>
    <t>483 LAKE SHERWOOD DR LAKE SHERWOOD CA 91361</t>
  </si>
  <si>
    <t>Unincorporated Ventura (Santa Rosa Valley)</t>
  </si>
  <si>
    <t>TD2452052/TD2452053</t>
  </si>
  <si>
    <t>Santa Rosa Rd - Moorpark Rd to E/O Vista Grande</t>
  </si>
  <si>
    <t>Unincorporated Ventura (Somis)</t>
  </si>
  <si>
    <t>TD2336255/ TD2336258</t>
  </si>
  <si>
    <t>233 E LA LOMA AVE SOMIS CA 93066</t>
  </si>
  <si>
    <t>VORBECK, ALEXANDRA</t>
  </si>
  <si>
    <t>TD2034449</t>
  </si>
  <si>
    <t>TD2043023</t>
  </si>
  <si>
    <t>Upland</t>
  </si>
  <si>
    <t>TD1658670/TD1658671</t>
  </si>
  <si>
    <t>ARROW RTE, BTWN CLAREMONT  &amp; MONTE VISTA UPLAND CA 91786</t>
  </si>
  <si>
    <t>20151, LLC</t>
  </si>
  <si>
    <t>TD1588488</t>
  </si>
  <si>
    <t>20151; 1555 W FOOTHILL BLVD R20 UPLAND CA 91786</t>
  </si>
  <si>
    <t>ANAYA-TOPETE, JESSICA</t>
  </si>
  <si>
    <t>TD2213016</t>
  </si>
  <si>
    <t>1365 LAKEWOOD AVE UPLAND CA 91786</t>
  </si>
  <si>
    <t xml:space="preserve">Upland </t>
  </si>
  <si>
    <t>TD2402799</t>
  </si>
  <si>
    <t>1375 LAKEWOOD AVE UPLAND CA 91786</t>
  </si>
  <si>
    <t>TD1941265/TD1941259</t>
  </si>
  <si>
    <t>Foothill Boulevard - N Central Avenue to 390' W/O C/L of Benson Avenue</t>
  </si>
  <si>
    <t>SANJON 31, LLC</t>
  </si>
  <si>
    <t>TD1750434/TD1750438</t>
  </si>
  <si>
    <t>5794;  1230 EAST THOMPSON BLVD VENTURA CA 93001</t>
  </si>
  <si>
    <t>CATES, CONNIE</t>
  </si>
  <si>
    <t>TD2011976/TD2011977</t>
  </si>
  <si>
    <t>1900 HILLCREST DR VENTURA CA 93001</t>
  </si>
  <si>
    <t>TD2204026</t>
  </si>
  <si>
    <t>2150 HILLCREST DR VENTURA CA 93001</t>
  </si>
  <si>
    <t>JENSEN, DONALD</t>
  </si>
  <si>
    <t>TD1430056/TD1430061</t>
  </si>
  <si>
    <t>2170 E MAIN ST VENTURA CA 93003</t>
  </si>
  <si>
    <t>SUNSET DRIVE LLC, 2141</t>
  </si>
  <si>
    <t>TD2149311/TD2149312</t>
  </si>
  <si>
    <t>270 LINCOLN DR VENTURA CA 93001</t>
  </si>
  <si>
    <t>DAWSON STORAGE</t>
  </si>
  <si>
    <t>TD2282822/ TD2282824/ TD2328657</t>
  </si>
  <si>
    <t>TR162-0-160-51: 91 SOUTH DAWSON DRIVE VENTURA CA 93012</t>
  </si>
  <si>
    <t xml:space="preserve">Ventura </t>
  </si>
  <si>
    <t>TD2484689</t>
  </si>
  <si>
    <t>2325 VISTA DEL MAR DR VENTURA CA 93001</t>
  </si>
  <si>
    <t>TD2041251</t>
  </si>
  <si>
    <t>7583 LEMUR ST VENTURA CA 93003</t>
  </si>
  <si>
    <t>PROLOGIS LP</t>
  </si>
  <si>
    <t>Victorville</t>
  </si>
  <si>
    <t>TD2195345/TD2195346/TD2251717</t>
  </si>
  <si>
    <t>13533 PHANTOM WEST VICTORVILLE CA 92394</t>
  </si>
  <si>
    <t>KB HOME GREATER LOS ANGELES, INC</t>
  </si>
  <si>
    <t>TD1883920</t>
  </si>
  <si>
    <t>20274: EUCALYPTUS ST / SYCAMORE ST R20 VICTORVILLE CA 92392</t>
  </si>
  <si>
    <t>TD1930672/TD1930674</t>
  </si>
  <si>
    <t>BEAR VALLEY RD AND AMETHYST RD VICTORVILLE CA 92392</t>
  </si>
  <si>
    <t>SAGE 111 FW, LLC</t>
  </si>
  <si>
    <t>TD2267011/TD2267013</t>
  </si>
  <si>
    <t>NW CORNER HOOK BLVD, &amp; AMARGOSA RD. VICTORVILLE CA 92394</t>
  </si>
  <si>
    <t>TD2121122/ TD2121123</t>
  </si>
  <si>
    <t>NW CORNER HOOK BLVD. &amp; ARMARGOSA RD. VICTORVILLE CA 92394</t>
  </si>
  <si>
    <t>BRAL, FRAYDOON</t>
  </si>
  <si>
    <t>TD2126836/ TD2126838</t>
  </si>
  <si>
    <t>US 395 &amp; PALMDALE VICTORVILLE CA 92392</t>
  </si>
  <si>
    <t>TESA LLC. dba P.A.C.E. Victorville</t>
  </si>
  <si>
    <t>TD2124067/TD2152312</t>
  </si>
  <si>
    <t>11833 AMETHYST RD VICTORVILLE CA 92392</t>
  </si>
  <si>
    <t>TD2290813/TD2290814</t>
  </si>
  <si>
    <t>I-15 AND AMARGOSA RD VICTORVILLE CA 92392</t>
  </si>
  <si>
    <t>TD2289960/TD2289961</t>
  </si>
  <si>
    <t>I-15 AND D ST VICTORVILLE CA 92392</t>
  </si>
  <si>
    <t>TD2289951/TD2289952</t>
  </si>
  <si>
    <t>I-15 AND DOS PALMAS RD VICTORVILLE CA 92392</t>
  </si>
  <si>
    <t>TD2290828/TD2290829</t>
  </si>
  <si>
    <t>I-15 AND EAST MOJAVE ST VICTORVILLE CA 92392</t>
  </si>
  <si>
    <t>TD2290823/TD2290824</t>
  </si>
  <si>
    <t>I-15 AND LIVE OAK ST VICTORVILLE CA 92392</t>
  </si>
  <si>
    <t>TD2290837/TD2290839</t>
  </si>
  <si>
    <t>TD2290816/TD2290817</t>
  </si>
  <si>
    <t>I-15 AND MAIN ST VICTORVILLE CA 92392</t>
  </si>
  <si>
    <t>TD2290807/TD2290808</t>
  </si>
  <si>
    <t>I-15 AND MARIPOSA RD VICTORVILLE CA 92392</t>
  </si>
  <si>
    <t>TD2289964/ TD2289965</t>
  </si>
  <si>
    <t>I-15 AND MOJAVE DR VICTORVILLE CA 92392</t>
  </si>
  <si>
    <t>TD2290855/TD2290856</t>
  </si>
  <si>
    <t>I-15 AND RANCHERO RD VICTORVILLE CA 92392</t>
  </si>
  <si>
    <t>TD2290868/TD2290869</t>
  </si>
  <si>
    <t>TD2289928/TD2289929</t>
  </si>
  <si>
    <t>I-15 AND STODDARD WELLS RD VICTORVILLE CA 92392</t>
  </si>
  <si>
    <t>TD2289958/TD2289959</t>
  </si>
  <si>
    <t>TD2289944/TD2289945</t>
  </si>
  <si>
    <t>I-15 AND YATES RD VICTORVILLE CA 92392</t>
  </si>
  <si>
    <t>AZIZ LLC</t>
  </si>
  <si>
    <t>TD2263460/TD2263468/TD2290727</t>
  </si>
  <si>
    <t>TRNONE - ARROWHEAD DR VICTORVILLE CA 92395</t>
  </si>
  <si>
    <t>Visalia</t>
  </si>
  <si>
    <t>TD2153446/ TD2387327</t>
  </si>
  <si>
    <t>PRATT RANCH 1: PRATT RD. VISALIA CA 93292</t>
  </si>
  <si>
    <t>846.934.23</t>
  </si>
  <si>
    <t>2007-83</t>
  </si>
  <si>
    <t>Dinuba Blvd/ ShJulioon Pkwy to Riverway Dr, Ph. 2</t>
  </si>
  <si>
    <t>2024-62</t>
  </si>
  <si>
    <t>TD2314829/TD2314832</t>
  </si>
  <si>
    <t>E. GOSHEN AVE &amp; N. BURKE ST VISALIA CA 93291</t>
  </si>
  <si>
    <t>no</t>
  </si>
  <si>
    <t>MORGAN ENTERPRISE</t>
  </si>
  <si>
    <t>TD1685078/TD1685079</t>
  </si>
  <si>
    <t>LANCE LANE: HOUSTON AVE &amp; CORDIAL ST VISALIA CA 93292</t>
  </si>
  <si>
    <t>TD2396877/ TD2396882</t>
  </si>
  <si>
    <t>S. SANTA FE ST., VISALIA CA 93277</t>
  </si>
  <si>
    <t>D.R Horton, CA3, a Delaware Corporation</t>
  </si>
  <si>
    <t>TD2084030/ TD2076990</t>
  </si>
  <si>
    <t>TR VICTORY OAKS: W FERGUSON AVE VISALIA CA 93291</t>
  </si>
  <si>
    <t>CRP LDF CENTRAL POINT CA, LLC</t>
  </si>
  <si>
    <t>TD2087587/TD2096792</t>
  </si>
  <si>
    <t>1/2 MILE N/O W RIGGIN AVE, W/S N PLAZA VISALIA CA 93291</t>
  </si>
  <si>
    <t>G4 ENTERPRISES</t>
  </si>
  <si>
    <t>TD2132023/TD2132025</t>
  </si>
  <si>
    <t>N KELSEY ST, S/O GOSHEN AVE VISALIA CA 93291</t>
  </si>
  <si>
    <t>JJR MANAGEMENT SERVICES</t>
  </si>
  <si>
    <t>TD2207749/TD2207762/TD2282154</t>
  </si>
  <si>
    <t>N. AKERS ST VISALIA CA 93291</t>
  </si>
  <si>
    <t>VISALIA, CITY OF</t>
  </si>
  <si>
    <t>TD2219006/TD219007</t>
  </si>
  <si>
    <t>BURKE ST &amp; GOSHEN AVE VISALIA CA 93277</t>
  </si>
  <si>
    <t>New SJV Construction, LLC</t>
  </si>
  <si>
    <t>TD2259976/TD2259977/TD2432534</t>
  </si>
  <si>
    <t>ROEBEN ST. SOUTH OF TULARE AVE. VISALIA CA 93277</t>
  </si>
  <si>
    <t>YS RIGGIN LLC</t>
  </si>
  <si>
    <t>TD2004412/ TD2004413</t>
  </si>
  <si>
    <t>S/W COR OF RIGGIN AVE &amp; CLANCY ST VISALIA CA 93291</t>
  </si>
  <si>
    <t>TD2051267/ TD2051268</t>
  </si>
  <si>
    <t xml:space="preserve">West Covina </t>
  </si>
  <si>
    <t>2022-45</t>
  </si>
  <si>
    <t>TD1996662/TD1996657</t>
  </si>
  <si>
    <t>W Merced Ave - 230' E/O C/L S Orange Ave to 140' W/O C/L S Trojan Way</t>
  </si>
  <si>
    <t>TD1806343</t>
  </si>
  <si>
    <t>83134 - E. ROWLAND AVENUE WEST COVINA CA 91723</t>
  </si>
  <si>
    <t>IRANIAN AMERICAN JEWISH CENTER</t>
  </si>
  <si>
    <t>West Hollywood</t>
  </si>
  <si>
    <t>TD2304161</t>
  </si>
  <si>
    <t>1300 N CRESCENT HEIGHTS BLVD WEST HOLLYWOOD CA 90046</t>
  </si>
  <si>
    <t>19-5215</t>
  </si>
  <si>
    <t>TD1638827/TD1638825</t>
  </si>
  <si>
    <t>Beverly Blvd/ Doheny Dr to Robertson Blvd</t>
  </si>
  <si>
    <t>11 4238</t>
  </si>
  <si>
    <t>TD1315390/TD1315389</t>
  </si>
  <si>
    <t>Melrose Ave/ San Vicente Blvd to Doheny Dr, Ph.2</t>
  </si>
  <si>
    <t>WEST HOLLYWOOD, CITY OF</t>
  </si>
  <si>
    <t>TD1758906/TD1758915</t>
  </si>
  <si>
    <t>ALMONT DR - MELROSE AVE TO SM BLVD WEST HOLLYWOOD CA 90069</t>
  </si>
  <si>
    <t>TD1630272</t>
  </si>
  <si>
    <t>LA PEER/ALMONT DR-MELROSE AVE TO SM BLVD WEST HOLLYWOOD CA 90069</t>
  </si>
  <si>
    <t>SOTOCAPITAL LLC</t>
  </si>
  <si>
    <t>TD1211199/TD1211200/TD1919958/TD1919959</t>
  </si>
  <si>
    <t>8555 SANTA MONICA BLVD WEST HOLLYWOOD CA 90069</t>
  </si>
  <si>
    <t>Westminster</t>
  </si>
  <si>
    <t>TD2126481</t>
  </si>
  <si>
    <t>BOLSA AVE &amp; GOLDENWEST ST WESTMINSTER CA 92683</t>
  </si>
  <si>
    <t>TD2126195</t>
  </si>
  <si>
    <t>MILTON AVE &amp; WILLOW LN WESTMINSTER CA 92683</t>
  </si>
  <si>
    <t>TD1513437</t>
  </si>
  <si>
    <t>Bolsa Ave/ Brookhurst</t>
  </si>
  <si>
    <t xml:space="preserve">Increase in construction and additional potholing costs make this project an outlier. </t>
  </si>
  <si>
    <t>TD2180938/TD2180941</t>
  </si>
  <si>
    <t>R20C OH/UG CONVERT/MILTON AVE WESTMINSTER CA 92683</t>
  </si>
  <si>
    <t>WHITTIER RHF HOUSING INC.</t>
  </si>
  <si>
    <t>TD2236717/TD2236718</t>
  </si>
  <si>
    <t>R20C OH/UG CONVERT/SL SL-1/MILTON AVE WESTMINSTER CA 92683</t>
  </si>
  <si>
    <t>CHRIS MAGDOSKU</t>
  </si>
  <si>
    <t>Whittier</t>
  </si>
  <si>
    <t>TD553308/ TD553304</t>
  </si>
  <si>
    <t>13230 PENN ST WHITTIER CA 00000</t>
  </si>
  <si>
    <t>TD1139966/TD1139965</t>
  </si>
  <si>
    <t>Broadway/Whittier Blvd to Acacia Ave</t>
  </si>
  <si>
    <t>TD1139966/TD1139965/TD1978008/TD1978001</t>
  </si>
  <si>
    <t>Broadway/Acacia Ave to Founders Park</t>
  </si>
  <si>
    <t>TD1138116/TD1138118/802000577</t>
  </si>
  <si>
    <t xml:space="preserve">Greenway Trail - 5 Points </t>
  </si>
  <si>
    <t xml:space="preserve">Whittier </t>
  </si>
  <si>
    <t>TD2017628</t>
  </si>
  <si>
    <t>FIRESTONE WHITTIER CA 90638</t>
  </si>
  <si>
    <t>Wildomar</t>
  </si>
  <si>
    <t>TD2289062/TD2343687</t>
  </si>
  <si>
    <t>25156 CLINTON KEITH RD WILDOMAR CA 92595</t>
  </si>
  <si>
    <t>BEAZER HOMES</t>
  </si>
  <si>
    <t>TD1852199/TD1852202</t>
  </si>
  <si>
    <t>GRAND AVE, WILDOMAR (R20B) WILDOMAR CA 92595</t>
  </si>
  <si>
    <t>BUNDY I-15, LP</t>
  </si>
  <si>
    <t>TD2117142/TD2117144</t>
  </si>
  <si>
    <t>BUNDY CANYON RD (R20C) WILDOMAR CA 92595</t>
  </si>
  <si>
    <t>TD2225691/TD2225692</t>
  </si>
  <si>
    <t>23195 PALOMAR ST WILDOMAR CA 92595</t>
  </si>
  <si>
    <t>KCG BLUE LLC</t>
  </si>
  <si>
    <t>TD1782322/TD1782326</t>
  </si>
  <si>
    <t>BAXTER DEVELOPMENT, INC.</t>
  </si>
  <si>
    <t>TD1705833/TD1884390</t>
  </si>
  <si>
    <t>CENTRAL ST X BAXTER ROAD WILDOMAR CA 92595</t>
  </si>
  <si>
    <t xml:space="preserve">Wildomar </t>
  </si>
  <si>
    <t>TD2008054/TD2008060</t>
  </si>
  <si>
    <t>WASHINGTON/JEFFERSON (R20C) WILDOMAR CA 92562</t>
  </si>
  <si>
    <t>WILDOMAR ONE LLC</t>
  </si>
  <si>
    <t>TD2225739/TD2225740/TD2295248</t>
  </si>
  <si>
    <t>24671 CLINTON KEITH RD WILDOMAR CA 92595</t>
  </si>
  <si>
    <t>CRP CWR Westpark Project, LLC</t>
  </si>
  <si>
    <t>TD2067978/ TD2067977</t>
  </si>
  <si>
    <t>CLINTON KEITH / ARYA RD (R20C) WILDOMAR CA 92595</t>
  </si>
  <si>
    <t>WILDOMAR 150 DEVELOPMENT LLC</t>
  </si>
  <si>
    <t>TD2085823/ TD2085820/TD2434347</t>
  </si>
  <si>
    <t>CLINTON KEITH RD / WILDOMAR TRAIL (R20C) WILDOMAR CA 92595</t>
  </si>
  <si>
    <t>Yucaipa Village Partners, LLC</t>
  </si>
  <si>
    <t>Yucaipa</t>
  </si>
  <si>
    <t>TD2426299/ TD2426300</t>
  </si>
  <si>
    <t>TR20372: R20B AVE E &amp; 12TH ST YUCAIPA CA 92399</t>
  </si>
  <si>
    <t>SCHMID, ADAM</t>
  </si>
  <si>
    <t>TD2209303/TD2209304/TD2248097/TD2248101</t>
  </si>
  <si>
    <t>33800 COUNTY LINE LN YUCAIPA CA 92320</t>
  </si>
  <si>
    <t>TD2167715/TD2167732</t>
  </si>
  <si>
    <t>Ave. E and 12th St. YUCAIPA CA 92399</t>
  </si>
  <si>
    <t>TD1120576/TD1120577</t>
  </si>
  <si>
    <t>C/O YUCAIPA BLVD AND CALIFORNIA YUCAIPA CA 92399</t>
  </si>
  <si>
    <t>MORAN, MARILEE</t>
  </si>
  <si>
    <t>TD1630685</t>
  </si>
  <si>
    <t>CHERRY CROFT DR X/O OAK GLEN RD YUCAIPA CA 92399</t>
  </si>
  <si>
    <t xml:space="preserve">Yucca Valley </t>
  </si>
  <si>
    <t>21 30</t>
  </si>
  <si>
    <t>TD1954008/TD1954013</t>
  </si>
  <si>
    <t>Palm Ave &amp; Little League Dr.</t>
  </si>
  <si>
    <t>Rule 20 Community Data</t>
  </si>
  <si>
    <t>O</t>
  </si>
  <si>
    <t>Tranche 2 (Medium Priority)</t>
  </si>
  <si>
    <t>Community</t>
  </si>
  <si>
    <t>Work Credits Redeemed for Rule 20A Projects, Reporting Period</t>
  </si>
  <si>
    <t>Number of Customers</t>
  </si>
  <si>
    <t>Outstanding Work Credit Debt</t>
  </si>
  <si>
    <t>Years of Work Credit Debt (Active Work Credit Debt / Last Authoried Allocation)*</t>
  </si>
  <si>
    <t>Miles of Primary Overhead Converted Under Rule 20A, Reporting Period (Projects Reported in Closing/Closed Phase Only)</t>
  </si>
  <si>
    <t>Miles of Primary Overhead Converted Under Rule 20B, Reporting Period (Projects Reported in Closing/Closed Phase Only)</t>
  </si>
  <si>
    <t>Miles of Primary Overhead Converted Under Rule 20C, Reporting Period (Projects Reported in Closing/Closed Phase Only)</t>
  </si>
  <si>
    <t>Miles Trenched Under Rule 20A, Reporting Period</t>
  </si>
  <si>
    <t>Total Cost of Projects Completed Under Rule 20A, Reporting Period</t>
  </si>
  <si>
    <t>Total Cost of Projects Completed Under Rule 20B, Reporting Period (IOU Work Only)</t>
  </si>
  <si>
    <t>Total Cost of Projects Completed Under Rule 20C, Reporting Period (IOU Work Only)</t>
  </si>
  <si>
    <t>Work Credit Ledger Balance, End of Reporting Period (Balance from Prior Year - Work Credit Deductions)</t>
  </si>
  <si>
    <t>Last Authorized Work Credit Allocation (2022)</t>
  </si>
  <si>
    <t>Number of Projects in  Planning Phase, Reporting Period</t>
  </si>
  <si>
    <t>Number of Projects in Estimating/Design   Phase, Reporting Period</t>
  </si>
  <si>
    <t>Number of Projects in Construction Phase, Reporting Period</t>
  </si>
  <si>
    <t>Number of Projects in Closing Phase, Reporting Period</t>
  </si>
  <si>
    <t>Number of Projects in Closed Phase, Reporting Period</t>
  </si>
  <si>
    <t>Work Credits Redeemed for Rule 20A Projects Divided by Number of Customers</t>
  </si>
  <si>
    <t>Work Credits Redeemed, Reporting Year</t>
  </si>
  <si>
    <t>Projects in Top 25% DAC as Defined by CalEnviroScreen?</t>
  </si>
  <si>
    <t>Total Trenched Miles, Last Year of Reporting Period (Projects Reported in Closing/Closed Phase Only, Rule 20A Only)</t>
  </si>
  <si>
    <t>Work Credits Added Through Transfer from Other Community, Reporting Year (Any Allowable Method of Transfer)</t>
  </si>
  <si>
    <t>Work Credits Deducted for Transfer to Other Community, Reporting Year (Any Allowable Method of Transfer)</t>
  </si>
  <si>
    <t>Number of Rule 20A Projects Completed to Date</t>
  </si>
  <si>
    <t>Number of Rule 20B Projects Completed to Date</t>
  </si>
  <si>
    <t>Number of Rule 20C Projects Completed to Date</t>
  </si>
  <si>
    <t>Project Sponsor Active/Inactive?</t>
  </si>
  <si>
    <t>Adelanto</t>
  </si>
  <si>
    <t>*</t>
  </si>
  <si>
    <t xml:space="preserve">-   </t>
  </si>
  <si>
    <t xml:space="preserve">Inactive </t>
  </si>
  <si>
    <t>Aliso Viejo</t>
  </si>
  <si>
    <t xml:space="preserve"> -   </t>
  </si>
  <si>
    <t>Inactive</t>
  </si>
  <si>
    <r>
      <t xml:space="preserve">1,200,000 </t>
    </r>
    <r>
      <rPr>
        <vertAlign val="superscript"/>
        <sz val="11"/>
        <color theme="1"/>
        <rFont val="Calibri"/>
        <family val="2"/>
        <scheme val="minor"/>
      </rPr>
      <t>1</t>
    </r>
  </si>
  <si>
    <t>Avalon</t>
  </si>
  <si>
    <t>Azusa</t>
  </si>
  <si>
    <t>Baldwin Park</t>
  </si>
  <si>
    <t>Banning</t>
  </si>
  <si>
    <r>
      <t xml:space="preserve">2,100,000 </t>
    </r>
    <r>
      <rPr>
        <vertAlign val="superscript"/>
        <sz val="11"/>
        <color theme="1"/>
        <rFont val="Calibri"/>
        <family val="2"/>
        <scheme val="minor"/>
      </rPr>
      <t>1</t>
    </r>
  </si>
  <si>
    <t>Bell</t>
  </si>
  <si>
    <t>Bishop</t>
  </si>
  <si>
    <t>Bradbury</t>
  </si>
  <si>
    <t>California City</t>
  </si>
  <si>
    <r>
      <t xml:space="preserve">500,000 </t>
    </r>
    <r>
      <rPr>
        <vertAlign val="superscript"/>
        <sz val="11"/>
        <color theme="1"/>
        <rFont val="Calibri"/>
        <family val="2"/>
        <scheme val="minor"/>
      </rPr>
      <t>1</t>
    </r>
  </si>
  <si>
    <t>Canyon Lake</t>
  </si>
  <si>
    <t>Chino Hills</t>
  </si>
  <si>
    <t xml:space="preserve">Active - ON HOLD </t>
  </si>
  <si>
    <r>
      <t xml:space="preserve">200,000 </t>
    </r>
    <r>
      <rPr>
        <vertAlign val="superscript"/>
        <sz val="11"/>
        <color theme="1"/>
        <rFont val="Calibri"/>
        <family val="2"/>
        <scheme val="minor"/>
      </rPr>
      <t>1</t>
    </r>
  </si>
  <si>
    <t>Covina</t>
  </si>
  <si>
    <t>Cudahy</t>
  </si>
  <si>
    <t>Eastvale</t>
  </si>
  <si>
    <t>Elsinore, Lake</t>
  </si>
  <si>
    <t>Exeter</t>
  </si>
  <si>
    <t>Farmersville</t>
  </si>
  <si>
    <t>Glendale</t>
  </si>
  <si>
    <t>Glendora</t>
  </si>
  <si>
    <r>
      <t xml:space="preserve">1,600,000 </t>
    </r>
    <r>
      <rPr>
        <vertAlign val="superscript"/>
        <sz val="11"/>
        <color theme="1"/>
        <rFont val="Calibri"/>
        <family val="2"/>
        <scheme val="minor"/>
      </rPr>
      <t>1</t>
    </r>
  </si>
  <si>
    <t>Hawaiian Gardens</t>
  </si>
  <si>
    <r>
      <t xml:space="preserve">2,000,000 </t>
    </r>
    <r>
      <rPr>
        <vertAlign val="superscript"/>
        <sz val="11"/>
        <color theme="1"/>
        <rFont val="Calibri"/>
        <family val="2"/>
        <scheme val="minor"/>
      </rPr>
      <t>1</t>
    </r>
  </si>
  <si>
    <t>Indian Wells</t>
  </si>
  <si>
    <t>Industry</t>
  </si>
  <si>
    <r>
      <t xml:space="preserve">800,000 </t>
    </r>
    <r>
      <rPr>
        <vertAlign val="superscript"/>
        <sz val="11"/>
        <color theme="1"/>
        <rFont val="Calibri"/>
        <family val="2"/>
        <scheme val="minor"/>
      </rPr>
      <t>1</t>
    </r>
  </si>
  <si>
    <t>La Canada-Flintridge</t>
  </si>
  <si>
    <t>La Habra</t>
  </si>
  <si>
    <t>La Habra Heights</t>
  </si>
  <si>
    <t>La Palma</t>
  </si>
  <si>
    <t>La Puente</t>
  </si>
  <si>
    <t>Laguna Hills</t>
  </si>
  <si>
    <t>Laguna Niguel</t>
  </si>
  <si>
    <t>Laguna Woods</t>
  </si>
  <si>
    <t>Lake Forest</t>
  </si>
  <si>
    <r>
      <t xml:space="preserve">300,000 </t>
    </r>
    <r>
      <rPr>
        <vertAlign val="superscript"/>
        <sz val="11"/>
        <color theme="1"/>
        <rFont val="Calibri"/>
        <family val="2"/>
        <scheme val="minor"/>
      </rPr>
      <t>1</t>
    </r>
  </si>
  <si>
    <t>Lawndale</t>
  </si>
  <si>
    <t>Lindsay</t>
  </si>
  <si>
    <t>Loma Linda</t>
  </si>
  <si>
    <t>Lomita</t>
  </si>
  <si>
    <t>Los Alamitos</t>
  </si>
  <si>
    <t>Los Angeles, City of</t>
  </si>
  <si>
    <t>Lynwood</t>
  </si>
  <si>
    <t>Mammoth Lakes</t>
  </si>
  <si>
    <r>
      <t xml:space="preserve">2,500,000  </t>
    </r>
    <r>
      <rPr>
        <vertAlign val="superscript"/>
        <sz val="11"/>
        <color theme="1"/>
        <rFont val="Calibri"/>
        <family val="2"/>
        <scheme val="minor"/>
      </rPr>
      <t>1</t>
    </r>
  </si>
  <si>
    <t>McFarland</t>
  </si>
  <si>
    <r>
      <t xml:space="preserve">600,000 </t>
    </r>
    <r>
      <rPr>
        <vertAlign val="superscript"/>
        <sz val="11"/>
        <color theme="1"/>
        <rFont val="Calibri"/>
        <family val="2"/>
        <scheme val="minor"/>
      </rPr>
      <t>1</t>
    </r>
  </si>
  <si>
    <t>Mission Viejo</t>
  </si>
  <si>
    <t>Montclair</t>
  </si>
  <si>
    <r>
      <t xml:space="preserve">1,300,000 </t>
    </r>
    <r>
      <rPr>
        <vertAlign val="superscript"/>
        <sz val="11"/>
        <color theme="1"/>
        <rFont val="Calibri"/>
        <family val="2"/>
        <scheme val="minor"/>
      </rPr>
      <t>1</t>
    </r>
  </si>
  <si>
    <t>Norco</t>
  </si>
  <si>
    <t>Palos Verdes Estates</t>
  </si>
  <si>
    <t>Paramount</t>
  </si>
  <si>
    <t>Pasadena</t>
  </si>
  <si>
    <t>Pomona</t>
  </si>
  <si>
    <t>Port Hueneme</t>
  </si>
  <si>
    <t>Rancho Santa Margarita</t>
  </si>
  <si>
    <r>
      <t xml:space="preserve">1,500,000 </t>
    </r>
    <r>
      <rPr>
        <vertAlign val="superscript"/>
        <sz val="11"/>
        <color theme="1"/>
        <rFont val="Calibri"/>
        <family val="2"/>
        <scheme val="minor"/>
      </rPr>
      <t>1</t>
    </r>
  </si>
  <si>
    <r>
      <t xml:space="preserve">3,500,000 </t>
    </r>
    <r>
      <rPr>
        <vertAlign val="superscript"/>
        <sz val="11"/>
        <color theme="1"/>
        <rFont val="Calibri"/>
        <family val="2"/>
        <scheme val="minor"/>
      </rPr>
      <t>1</t>
    </r>
  </si>
  <si>
    <t>Ridgecrest</t>
  </si>
  <si>
    <t>Riverside, City of</t>
  </si>
  <si>
    <r>
      <t xml:space="preserve">1,100,000 </t>
    </r>
    <r>
      <rPr>
        <vertAlign val="superscript"/>
        <sz val="11"/>
        <color theme="1"/>
        <rFont val="Calibri"/>
        <family val="2"/>
        <scheme val="minor"/>
      </rPr>
      <t>1</t>
    </r>
  </si>
  <si>
    <t>Rosemead</t>
  </si>
  <si>
    <t>San Fernando</t>
  </si>
  <si>
    <r>
      <t xml:space="preserve">3,200,000 </t>
    </r>
    <r>
      <rPr>
        <vertAlign val="superscript"/>
        <sz val="11"/>
        <color theme="1"/>
        <rFont val="Calibri"/>
        <family val="2"/>
        <scheme val="minor"/>
      </rPr>
      <t>1</t>
    </r>
  </si>
  <si>
    <t>Santa Fe Springs</t>
  </si>
  <si>
    <t>Santa Paula</t>
  </si>
  <si>
    <t>Signal Hill</t>
  </si>
  <si>
    <t>South El Monte</t>
  </si>
  <si>
    <r>
      <t xml:space="preserve">4,000,000 </t>
    </r>
    <r>
      <rPr>
        <vertAlign val="superscript"/>
        <sz val="11"/>
        <color theme="1"/>
        <rFont val="Calibri"/>
        <family val="2"/>
        <scheme val="minor"/>
      </rPr>
      <t>1</t>
    </r>
  </si>
  <si>
    <t>South Pasadena</t>
  </si>
  <si>
    <r>
      <t xml:space="preserve">2,150,000 </t>
    </r>
    <r>
      <rPr>
        <vertAlign val="superscript"/>
        <sz val="11"/>
        <color theme="1"/>
        <rFont val="Calibri"/>
        <family val="2"/>
        <scheme val="minor"/>
      </rPr>
      <t>1</t>
    </r>
  </si>
  <si>
    <t>Temple City</t>
  </si>
  <si>
    <r>
      <t xml:space="preserve">250,000 </t>
    </r>
    <r>
      <rPr>
        <vertAlign val="superscript"/>
        <sz val="11"/>
        <color theme="1"/>
        <rFont val="Calibri"/>
        <family val="2"/>
        <scheme val="minor"/>
      </rPr>
      <t>1</t>
    </r>
  </si>
  <si>
    <t>Tustin</t>
  </si>
  <si>
    <t>Unincorporated Fresno</t>
  </si>
  <si>
    <t>Unincorporated Imperial</t>
  </si>
  <si>
    <t>Unincorporated Inyo</t>
  </si>
  <si>
    <t>Unincorporated Kern</t>
  </si>
  <si>
    <t>Unincorporated Kings</t>
  </si>
  <si>
    <t>Unincorporated Los Angeles</t>
  </si>
  <si>
    <t>Unincorporated Madera</t>
  </si>
  <si>
    <t>Unincorporated Mono</t>
  </si>
  <si>
    <t>Unincorporated Riverside</t>
  </si>
  <si>
    <t>Unincorporated San Bernardino</t>
  </si>
  <si>
    <t>Unincorporated San Diego</t>
  </si>
  <si>
    <t>Unincorporated Tulare</t>
  </si>
  <si>
    <t>Unincorporated Tuolumne</t>
  </si>
  <si>
    <t>Unincorporated Ventura</t>
  </si>
  <si>
    <t>Villa Park</t>
  </si>
  <si>
    <t>Walnut</t>
  </si>
  <si>
    <t>West Covina</t>
  </si>
  <si>
    <r>
      <t xml:space="preserve">3,000,000 </t>
    </r>
    <r>
      <rPr>
        <vertAlign val="superscript"/>
        <sz val="11"/>
        <color theme="1"/>
        <rFont val="Calibri"/>
        <family val="2"/>
        <scheme val="minor"/>
      </rPr>
      <t>1</t>
    </r>
  </si>
  <si>
    <t>Westlake Village</t>
  </si>
  <si>
    <t>Woodlake</t>
  </si>
  <si>
    <t>Yorba Linda</t>
  </si>
  <si>
    <t>Yucca Valley</t>
  </si>
  <si>
    <t xml:space="preserve">* $0 Annual Allocation in 2022 </t>
  </si>
  <si>
    <r>
      <rPr>
        <vertAlign val="superscript"/>
        <sz val="11"/>
        <color theme="1"/>
        <rFont val="Calibri"/>
        <family val="2"/>
        <scheme val="minor"/>
      </rPr>
      <t>1</t>
    </r>
    <r>
      <rPr>
        <sz val="11"/>
        <color theme="1"/>
        <rFont val="Calibri"/>
        <family val="2"/>
        <scheme val="minor"/>
      </rPr>
      <t xml:space="preserve"> </t>
    </r>
    <r>
      <rPr>
        <i/>
        <sz val="11"/>
        <color theme="1"/>
        <rFont val="Calibri"/>
        <family val="2"/>
        <scheme val="minor"/>
      </rPr>
      <t>Works Credits were transferred through reallocation process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</si>
</sst>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0_);_(&quot;$&quot;* \(#,##0.0\);_(&quot;$&quot;* &quot;-&quot;??_);_(@_)"/>
    <numFmt numFmtId="165" formatCode="_(&quot;$&quot;* #,##0_);_(&quot;$&quot;* \(#,##0\);_(&quot;$&quot;* &quot;-&quot;??_);_(@_)"/>
    <numFmt numFmtId="166" formatCode="mm/dd/yy;@"/>
    <numFmt numFmtId="167" formatCode="_(* #,##0_);_(* \(#,##0\);_(* &quot;-&quot;??_);_(@_)"/>
    <numFmt numFmtId="168" formatCode="_(* #,##0.0_);_(* \(#,##0.0\);_(* &quot;-&quot;_);_(@_)"/>
    <numFmt numFmtId="169" formatCode="_(* #,##0.00_);_(* \(#,##0.00\);_(* &quot;-&quot;_);_(@_)"/>
    <numFmt numFmtId="170" formatCode="0.00_);\(0.00\)"/>
    <numFmt numFmtId="171" formatCode="0_);\(0\)"/>
  </numFmts>
  <fonts count="25" x14ac:knownFonts="1">
    <font>
      <sz val="11"/>
      <color theme="1"/>
      <name val="Calibri"/>
      <family val="2"/>
      <scheme val="minor"/>
    </font>
    <font>
      <sz val="11"/>
      <color theme="1"/>
      <name val="Calibri"/>
      <family val="2"/>
      <scheme val="minor"/>
    </font>
    <font>
      <b/>
      <sz val="11"/>
      <color theme="1"/>
      <name val="Calibri"/>
      <family val="2"/>
      <scheme val="minor"/>
    </font>
    <font>
      <b/>
      <sz val="16"/>
      <color rgb="FFFF0000"/>
      <name val="Garamond"/>
      <family val="1"/>
    </font>
    <font>
      <sz val="16"/>
      <color rgb="FFFF0000"/>
      <name val="Calibri"/>
      <family val="2"/>
      <scheme val="minor"/>
    </font>
    <font>
      <sz val="16"/>
      <name val="Calibri"/>
      <family val="2"/>
      <scheme val="minor"/>
    </font>
    <font>
      <sz val="11"/>
      <name val="Calibri"/>
      <family val="2"/>
      <scheme val="minor"/>
    </font>
    <font>
      <b/>
      <sz val="16"/>
      <color theme="1"/>
      <name val="Garamond"/>
      <family val="1"/>
    </font>
    <font>
      <b/>
      <sz val="11"/>
      <name val="Calibri"/>
      <family val="2"/>
      <scheme val="minor"/>
    </font>
    <font>
      <sz val="11"/>
      <color rgb="FF000000"/>
      <name val="Calibri"/>
      <family val="2"/>
    </font>
    <font>
      <sz val="11"/>
      <name val="Calibri"/>
      <family val="2"/>
    </font>
    <font>
      <sz val="11"/>
      <color rgb="FF242424"/>
      <name val="Calibri"/>
      <family val="2"/>
      <scheme val="minor"/>
    </font>
    <font>
      <sz val="11"/>
      <color rgb="FF000000"/>
      <name val="Calibri"/>
      <family val="2"/>
      <scheme val="minor"/>
    </font>
    <font>
      <b/>
      <sz val="9"/>
      <color indexed="81"/>
      <name val="Tahoma"/>
      <family val="2"/>
    </font>
    <font>
      <sz val="9"/>
      <color indexed="81"/>
      <name val="Tahoma"/>
      <family val="2"/>
    </font>
    <font>
      <sz val="11"/>
      <name val="Calibri"/>
    </font>
    <font>
      <vertAlign val="superscript"/>
      <sz val="11"/>
      <color theme="1"/>
      <name val="Calibri"/>
      <family val="2"/>
      <scheme val="minor"/>
    </font>
    <font>
      <i/>
      <sz val="11"/>
      <color theme="1"/>
      <name val="Calibri"/>
      <family val="2"/>
      <scheme val="minor"/>
    </font>
    <font>
      <sz val="11"/>
      <color theme="1"/>
      <name val="Garamond"/>
      <family val="1"/>
    </font>
    <font>
      <b/>
      <sz val="12"/>
      <color theme="1"/>
      <name val="Garamond"/>
      <family val="1"/>
    </font>
    <font>
      <sz val="20"/>
      <color theme="1"/>
      <name val="Garamond"/>
      <family val="1"/>
    </font>
    <font>
      <b/>
      <sz val="20"/>
      <color theme="1"/>
      <name val="Garamond"/>
      <family val="1"/>
    </font>
    <font>
      <b/>
      <sz val="11"/>
      <color theme="1"/>
      <name val="Garamond"/>
      <family val="1"/>
    </font>
    <font>
      <sz val="11"/>
      <name val="Garamond"/>
      <family val="1"/>
    </font>
    <font>
      <sz val="11"/>
      <color rgb="FFFF0000"/>
      <name val="Garamond"/>
      <family val="1"/>
    </font>
  </fonts>
  <fills count="9">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1"/>
        <bgColor indexed="64"/>
      </patternFill>
    </fill>
    <fill>
      <patternFill patternType="solid">
        <fgColor theme="5" tint="0.59999389629810485"/>
        <bgColor indexed="64"/>
      </patternFill>
    </fill>
  </fills>
  <borders count="20">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top/>
      <bottom style="double">
        <color indexed="64"/>
      </bottom>
      <diagonal/>
    </border>
    <border>
      <left/>
      <right/>
      <top style="double">
        <color indexed="64"/>
      </top>
      <bottom style="medium">
        <color indexed="64"/>
      </bottom>
      <diagonal/>
    </border>
    <border>
      <left style="thin">
        <color indexed="64"/>
      </left>
      <right/>
      <top style="medium">
        <color indexed="64"/>
      </top>
      <bottom style="thin">
        <color auto="1"/>
      </bottom>
      <diagonal/>
    </border>
    <border>
      <left/>
      <right/>
      <top style="medium">
        <color indexed="64"/>
      </top>
      <bottom style="thin">
        <color auto="1"/>
      </bottom>
      <diagonal/>
    </border>
    <border>
      <left/>
      <right style="thin">
        <color auto="1"/>
      </right>
      <top style="medium">
        <color indexed="64"/>
      </top>
      <bottom style="thin">
        <color auto="1"/>
      </bottom>
      <diagonal/>
    </border>
    <border>
      <left/>
      <right style="medium">
        <color indexed="64"/>
      </right>
      <top style="medium">
        <color indexed="64"/>
      </top>
      <bottom/>
      <diagonal/>
    </border>
    <border>
      <left/>
      <right/>
      <top style="thin">
        <color indexed="64"/>
      </top>
      <bottom/>
      <diagonal/>
    </border>
    <border>
      <left/>
      <right style="thin">
        <color indexed="64"/>
      </right>
      <top/>
      <bottom/>
      <diagonal/>
    </border>
    <border>
      <left style="thin">
        <color indexed="64"/>
      </left>
      <right/>
      <top/>
      <bottom/>
      <diagonal/>
    </border>
  </borders>
  <cellStyleXfs count="8">
    <xf numFmtId="0" fontId="0" fillId="0" borderId="0"/>
    <xf numFmtId="43" fontId="1" fillId="0" borderId="0" applyFont="0" applyFill="0" applyBorder="0" applyAlignment="0" applyProtection="0"/>
    <xf numFmtId="44" fontId="1" fillId="0" borderId="0" applyFont="0" applyFill="0" applyBorder="0" applyAlignment="0" applyProtection="0"/>
    <xf numFmtId="0" fontId="10" fillId="0" borderId="0"/>
    <xf numFmtId="0" fontId="10" fillId="0" borderId="0"/>
    <xf numFmtId="44" fontId="10" fillId="0" borderId="0" applyFont="0" applyFill="0" applyBorder="0" applyAlignment="0" applyProtection="0"/>
    <xf numFmtId="44" fontId="1" fillId="0" borderId="0" applyFont="0" applyFill="0" applyBorder="0" applyAlignment="0" applyProtection="0"/>
    <xf numFmtId="44" fontId="10" fillId="0" borderId="0" applyFont="0" applyFill="0" applyBorder="0" applyAlignment="0" applyProtection="0"/>
  </cellStyleXfs>
  <cellXfs count="201">
    <xf numFmtId="0" fontId="0" fillId="0" borderId="0" xfId="0"/>
    <xf numFmtId="0" fontId="7" fillId="2" borderId="0" xfId="0" applyFont="1" applyFill="1" applyAlignment="1">
      <alignment horizontal="center"/>
    </xf>
    <xf numFmtId="0" fontId="0" fillId="2" borderId="0" xfId="0" applyFill="1" applyAlignment="1">
      <alignment horizontal="center"/>
    </xf>
    <xf numFmtId="0" fontId="4" fillId="2" borderId="0" xfId="0" applyFont="1" applyFill="1"/>
    <xf numFmtId="0" fontId="2" fillId="2" borderId="0" xfId="0" applyFont="1" applyFill="1" applyAlignment="1">
      <alignment horizontal="center" wrapText="1"/>
    </xf>
    <xf numFmtId="0" fontId="2" fillId="2" borderId="0" xfId="0" applyFont="1" applyFill="1" applyAlignment="1">
      <alignment horizontal="center"/>
    </xf>
    <xf numFmtId="41" fontId="2" fillId="2" borderId="0" xfId="1" applyNumberFormat="1" applyFont="1" applyFill="1" applyAlignment="1">
      <alignment horizontal="center" wrapText="1"/>
    </xf>
    <xf numFmtId="41" fontId="2" fillId="2" borderId="0" xfId="0" applyNumberFormat="1" applyFont="1" applyFill="1" applyAlignment="1">
      <alignment horizontal="center" wrapText="1"/>
    </xf>
    <xf numFmtId="41" fontId="2" fillId="2" borderId="0" xfId="1" applyNumberFormat="1" applyFont="1" applyFill="1" applyAlignment="1">
      <alignment horizontal="right" wrapText="1"/>
    </xf>
    <xf numFmtId="41" fontId="2" fillId="2" borderId="0" xfId="0" applyNumberFormat="1" applyFont="1" applyFill="1" applyAlignment="1">
      <alignment horizontal="center"/>
    </xf>
    <xf numFmtId="42" fontId="8" fillId="2" borderId="0" xfId="2" applyNumberFormat="1" applyFont="1" applyFill="1" applyAlignment="1">
      <alignment horizontal="center" wrapText="1"/>
    </xf>
    <xf numFmtId="165" fontId="2" fillId="2" borderId="0" xfId="2" applyNumberFormat="1" applyFont="1" applyFill="1" applyAlignment="1">
      <alignment horizontal="center" wrapText="1"/>
    </xf>
    <xf numFmtId="0" fontId="0" fillId="0" borderId="5" xfId="0" applyBorder="1"/>
    <xf numFmtId="41" fontId="0" fillId="0" borderId="5" xfId="1" applyNumberFormat="1" applyFont="1" applyFill="1" applyBorder="1" applyAlignment="1">
      <alignment horizontal="right"/>
    </xf>
    <xf numFmtId="42" fontId="0" fillId="0" borderId="5" xfId="2" applyNumberFormat="1" applyFont="1" applyFill="1" applyBorder="1" applyAlignment="1">
      <alignment horizontal="right"/>
    </xf>
    <xf numFmtId="164" fontId="0" fillId="0" borderId="5" xfId="2" applyNumberFormat="1" applyFont="1" applyFill="1" applyBorder="1" applyAlignment="1">
      <alignment horizontal="right"/>
    </xf>
    <xf numFmtId="165" fontId="0" fillId="0" borderId="5" xfId="2" applyNumberFormat="1" applyFont="1" applyFill="1" applyBorder="1" applyAlignment="1">
      <alignment horizontal="right"/>
    </xf>
    <xf numFmtId="167" fontId="0" fillId="0" borderId="5" xfId="1" applyNumberFormat="1" applyFont="1" applyFill="1" applyBorder="1" applyAlignment="1">
      <alignment horizontal="right"/>
    </xf>
    <xf numFmtId="42" fontId="6" fillId="0" borderId="5" xfId="2" applyNumberFormat="1" applyFont="1" applyFill="1" applyBorder="1" applyAlignment="1">
      <alignment horizontal="right"/>
    </xf>
    <xf numFmtId="37" fontId="0" fillId="0" borderId="5" xfId="2" applyNumberFormat="1" applyFont="1" applyFill="1" applyBorder="1" applyAlignment="1">
      <alignment horizontal="right"/>
    </xf>
    <xf numFmtId="165" fontId="6" fillId="0" borderId="5" xfId="2" applyNumberFormat="1" applyFont="1" applyFill="1" applyBorder="1" applyAlignment="1">
      <alignment horizontal="right"/>
    </xf>
    <xf numFmtId="41" fontId="0" fillId="0" borderId="5" xfId="0" applyNumberFormat="1" applyBorder="1"/>
    <xf numFmtId="42" fontId="0" fillId="0" borderId="5" xfId="2" applyNumberFormat="1" applyFont="1" applyFill="1" applyBorder="1"/>
    <xf numFmtId="42" fontId="10" fillId="0" borderId="5" xfId="5" applyNumberFormat="1" applyFont="1" applyFill="1" applyBorder="1"/>
    <xf numFmtId="0" fontId="0" fillId="0" borderId="5" xfId="1" applyNumberFormat="1" applyFont="1" applyFill="1" applyBorder="1" applyAlignment="1">
      <alignment horizontal="right"/>
    </xf>
    <xf numFmtId="37" fontId="6" fillId="0" borderId="5" xfId="2" applyNumberFormat="1" applyFont="1" applyFill="1" applyBorder="1" applyAlignment="1">
      <alignment horizontal="right"/>
    </xf>
    <xf numFmtId="41" fontId="12" fillId="0" borderId="5" xfId="1" applyNumberFormat="1" applyFont="1" applyFill="1" applyBorder="1" applyAlignment="1">
      <alignment horizontal="right"/>
    </xf>
    <xf numFmtId="42" fontId="12" fillId="0" borderId="5" xfId="2" applyNumberFormat="1" applyFont="1" applyFill="1" applyBorder="1" applyAlignment="1">
      <alignment horizontal="right"/>
    </xf>
    <xf numFmtId="41" fontId="6" fillId="0" borderId="5" xfId="1" applyNumberFormat="1" applyFont="1" applyFill="1" applyBorder="1" applyAlignment="1">
      <alignment horizontal="right"/>
    </xf>
    <xf numFmtId="164" fontId="6" fillId="0" borderId="5" xfId="2" applyNumberFormat="1" applyFont="1" applyFill="1" applyBorder="1" applyAlignment="1">
      <alignment horizontal="right"/>
    </xf>
    <xf numFmtId="167" fontId="6" fillId="0" borderId="5" xfId="1" applyNumberFormat="1" applyFont="1" applyFill="1" applyBorder="1" applyAlignment="1">
      <alignment horizontal="right"/>
    </xf>
    <xf numFmtId="41" fontId="0" fillId="0" borderId="0" xfId="1" applyNumberFormat="1" applyFont="1" applyFill="1" applyBorder="1" applyAlignment="1">
      <alignment horizontal="right"/>
    </xf>
    <xf numFmtId="168" fontId="0" fillId="0" borderId="0" xfId="1" applyNumberFormat="1" applyFont="1" applyFill="1" applyAlignment="1">
      <alignment horizontal="right"/>
    </xf>
    <xf numFmtId="42" fontId="6" fillId="0" borderId="0" xfId="2" applyNumberFormat="1" applyFont="1" applyFill="1" applyBorder="1" applyAlignment="1">
      <alignment horizontal="right"/>
    </xf>
    <xf numFmtId="164" fontId="0" fillId="0" borderId="0" xfId="2" applyNumberFormat="1" applyFont="1" applyFill="1" applyBorder="1" applyAlignment="1">
      <alignment horizontal="right"/>
    </xf>
    <xf numFmtId="41" fontId="0" fillId="0" borderId="0" xfId="1" applyNumberFormat="1" applyFont="1" applyFill="1" applyAlignment="1">
      <alignment horizontal="right"/>
    </xf>
    <xf numFmtId="0" fontId="7" fillId="0" borderId="0" xfId="0" applyFont="1"/>
    <xf numFmtId="41" fontId="0" fillId="0" borderId="0" xfId="0" applyNumberFormat="1"/>
    <xf numFmtId="41" fontId="0" fillId="0" borderId="0" xfId="0" applyNumberFormat="1" applyAlignment="1">
      <alignment wrapText="1"/>
    </xf>
    <xf numFmtId="169" fontId="0" fillId="0" borderId="0" xfId="0" applyNumberFormat="1"/>
    <xf numFmtId="41" fontId="0" fillId="0" borderId="0" xfId="0" applyNumberFormat="1" applyAlignment="1">
      <alignment horizontal="center"/>
    </xf>
    <xf numFmtId="165" fontId="0" fillId="0" borderId="0" xfId="2" applyNumberFormat="1" applyFont="1" applyFill="1"/>
    <xf numFmtId="165" fontId="0" fillId="0" borderId="0" xfId="0" applyNumberFormat="1"/>
    <xf numFmtId="165" fontId="0" fillId="0" borderId="0" xfId="2" applyNumberFormat="1" applyFont="1" applyAlignment="1">
      <alignment horizontal="right"/>
    </xf>
    <xf numFmtId="42" fontId="0" fillId="0" borderId="0" xfId="0" applyNumberFormat="1"/>
    <xf numFmtId="170" fontId="0" fillId="0" borderId="0" xfId="1" applyNumberFormat="1" applyFont="1" applyAlignment="1">
      <alignment wrapText="1"/>
    </xf>
    <xf numFmtId="41" fontId="0" fillId="0" borderId="0" xfId="1" applyNumberFormat="1" applyFont="1"/>
    <xf numFmtId="169" fontId="0" fillId="0" borderId="1" xfId="0" applyNumberFormat="1" applyBorder="1"/>
    <xf numFmtId="41" fontId="0" fillId="0" borderId="1" xfId="0" applyNumberFormat="1" applyBorder="1"/>
    <xf numFmtId="165" fontId="0" fillId="0" borderId="0" xfId="2" applyNumberFormat="1" applyFont="1" applyFill="1" applyAlignment="1">
      <alignment horizontal="right"/>
    </xf>
    <xf numFmtId="170" fontId="0" fillId="0" borderId="0" xfId="0" applyNumberFormat="1"/>
    <xf numFmtId="41" fontId="0" fillId="0" borderId="0" xfId="1" applyNumberFormat="1" applyFont="1" applyFill="1"/>
    <xf numFmtId="41" fontId="2" fillId="5" borderId="6" xfId="0" applyNumberFormat="1" applyFont="1" applyFill="1" applyBorder="1" applyAlignment="1">
      <alignment horizontal="center"/>
    </xf>
    <xf numFmtId="0" fontId="8" fillId="0" borderId="3" xfId="0" applyFont="1" applyBorder="1" applyAlignment="1">
      <alignment horizontal="center" vertical="center" wrapText="1"/>
    </xf>
    <xf numFmtId="42" fontId="2" fillId="0" borderId="3" xfId="0" applyNumberFormat="1" applyFont="1" applyBorder="1" applyAlignment="1">
      <alignment horizontal="center" vertical="center" wrapText="1"/>
    </xf>
    <xf numFmtId="41" fontId="2" fillId="0" borderId="3" xfId="0" applyNumberFormat="1" applyFont="1" applyBorder="1" applyAlignment="1">
      <alignment horizontal="center" vertical="center" wrapText="1"/>
    </xf>
    <xf numFmtId="165" fontId="2" fillId="0" borderId="3" xfId="2" applyNumberFormat="1" applyFont="1" applyFill="1" applyBorder="1" applyAlignment="1">
      <alignment horizontal="center" vertical="center" wrapText="1"/>
    </xf>
    <xf numFmtId="165" fontId="2" fillId="0" borderId="3" xfId="0" applyNumberFormat="1" applyFont="1" applyBorder="1" applyAlignment="1">
      <alignment horizontal="center" vertical="center" wrapText="1"/>
    </xf>
    <xf numFmtId="0" fontId="2" fillId="0" borderId="3" xfId="0" applyFont="1" applyBorder="1" applyAlignment="1">
      <alignment horizontal="center" vertical="center" wrapText="1"/>
    </xf>
    <xf numFmtId="170" fontId="2" fillId="0" borderId="3" xfId="0" applyNumberFormat="1" applyFont="1" applyBorder="1" applyAlignment="1">
      <alignment horizontal="center" vertical="center" wrapText="1"/>
    </xf>
    <xf numFmtId="41" fontId="2" fillId="0" borderId="3" xfId="1" applyNumberFormat="1" applyFont="1" applyFill="1" applyBorder="1" applyAlignment="1">
      <alignment horizontal="center" vertical="center" wrapText="1"/>
    </xf>
    <xf numFmtId="42" fontId="0" fillId="0" borderId="5" xfId="0" applyNumberFormat="1" applyBorder="1"/>
    <xf numFmtId="169" fontId="0" fillId="0" borderId="5" xfId="0" applyNumberFormat="1" applyBorder="1"/>
    <xf numFmtId="43" fontId="0" fillId="0" borderId="5" xfId="0" applyNumberFormat="1" applyBorder="1"/>
    <xf numFmtId="165" fontId="0" fillId="0" borderId="5" xfId="2" applyNumberFormat="1" applyFont="1" applyFill="1" applyBorder="1"/>
    <xf numFmtId="165" fontId="0" fillId="0" borderId="5" xfId="0" applyNumberFormat="1" applyBorder="1"/>
    <xf numFmtId="44" fontId="0" fillId="0" borderId="5" xfId="2" applyFont="1" applyBorder="1" applyAlignment="1">
      <alignment horizontal="right"/>
    </xf>
    <xf numFmtId="165" fontId="0" fillId="0" borderId="5" xfId="2" applyNumberFormat="1" applyFont="1" applyBorder="1" applyAlignment="1">
      <alignment horizontal="right"/>
    </xf>
    <xf numFmtId="0" fontId="0" fillId="2" borderId="5" xfId="0" applyFill="1" applyBorder="1"/>
    <xf numFmtId="43" fontId="0" fillId="0" borderId="5" xfId="1" applyFont="1" applyFill="1" applyBorder="1" applyAlignment="1">
      <alignment horizontal="right"/>
    </xf>
    <xf numFmtId="42" fontId="0" fillId="0" borderId="5" xfId="6" applyNumberFormat="1" applyFont="1" applyFill="1" applyBorder="1" applyAlignment="1">
      <alignment horizontal="right"/>
    </xf>
    <xf numFmtId="165" fontId="0" fillId="2" borderId="5" xfId="0" applyNumberFormat="1" applyFill="1" applyBorder="1"/>
    <xf numFmtId="165" fontId="0" fillId="2" borderId="5" xfId="2" applyNumberFormat="1" applyFont="1" applyFill="1" applyBorder="1" applyAlignment="1">
      <alignment horizontal="right"/>
    </xf>
    <xf numFmtId="41" fontId="0" fillId="2" borderId="5" xfId="0" applyNumberFormat="1" applyFill="1" applyBorder="1"/>
    <xf numFmtId="0" fontId="0" fillId="2" borderId="0" xfId="0" applyFill="1"/>
    <xf numFmtId="43" fontId="0" fillId="0" borderId="5" xfId="0" applyNumberFormat="1" applyBorder="1" applyAlignment="1">
      <alignment horizontal="right"/>
    </xf>
    <xf numFmtId="42" fontId="6" fillId="0" borderId="5" xfId="6" applyNumberFormat="1" applyFont="1" applyFill="1" applyBorder="1" applyAlignment="1">
      <alignment horizontal="right"/>
    </xf>
    <xf numFmtId="169" fontId="0" fillId="0" borderId="5" xfId="1" applyNumberFormat="1" applyFont="1" applyFill="1" applyBorder="1" applyAlignment="1">
      <alignment horizontal="right"/>
    </xf>
    <xf numFmtId="170" fontId="0" fillId="0" borderId="5" xfId="0" applyNumberFormat="1" applyBorder="1"/>
    <xf numFmtId="170" fontId="0" fillId="0" borderId="5" xfId="0" applyNumberFormat="1" applyBorder="1" applyAlignment="1">
      <alignment horizontal="right"/>
    </xf>
    <xf numFmtId="0" fontId="0" fillId="0" borderId="8" xfId="0" applyBorder="1"/>
    <xf numFmtId="43" fontId="0" fillId="0" borderId="0" xfId="0" applyNumberFormat="1"/>
    <xf numFmtId="169" fontId="0" fillId="0" borderId="5" xfId="0" applyNumberFormat="1" applyBorder="1" applyAlignment="1">
      <alignment horizontal="right"/>
    </xf>
    <xf numFmtId="170" fontId="0" fillId="2" borderId="5" xfId="0" applyNumberFormat="1" applyFill="1" applyBorder="1"/>
    <xf numFmtId="43" fontId="0" fillId="0" borderId="5" xfId="1" applyFont="1" applyFill="1" applyBorder="1" applyAlignment="1">
      <alignment horizontal="center"/>
    </xf>
    <xf numFmtId="42" fontId="10" fillId="0" borderId="5" xfId="7" applyNumberFormat="1" applyFont="1" applyFill="1" applyBorder="1"/>
    <xf numFmtId="42" fontId="15" fillId="0" borderId="5" xfId="5" applyNumberFormat="1" applyFont="1" applyFill="1" applyBorder="1"/>
    <xf numFmtId="169" fontId="0" fillId="0" borderId="5" xfId="1" applyNumberFormat="1" applyFont="1" applyFill="1" applyBorder="1" applyAlignment="1">
      <alignment horizontal="center"/>
    </xf>
    <xf numFmtId="168" fontId="0" fillId="0" borderId="5" xfId="0" applyNumberFormat="1" applyBorder="1"/>
    <xf numFmtId="0" fontId="2" fillId="4" borderId="9" xfId="0" applyFont="1" applyFill="1" applyBorder="1" applyAlignment="1">
      <alignment horizontal="center"/>
    </xf>
    <xf numFmtId="0" fontId="2" fillId="0" borderId="5" xfId="0" applyFont="1" applyBorder="1" applyAlignment="1">
      <alignment horizontal="center" vertical="center" wrapText="1"/>
    </xf>
    <xf numFmtId="41" fontId="2" fillId="0" borderId="5" xfId="0" applyNumberFormat="1" applyFont="1" applyBorder="1" applyAlignment="1">
      <alignment horizontal="center" vertical="center" wrapText="1"/>
    </xf>
    <xf numFmtId="41" fontId="2" fillId="0" borderId="5" xfId="1" applyNumberFormat="1" applyFont="1" applyFill="1" applyBorder="1" applyAlignment="1">
      <alignment horizontal="center" vertical="center" wrapText="1"/>
    </xf>
    <xf numFmtId="42" fontId="8" fillId="0" borderId="5" xfId="2" applyNumberFormat="1" applyFont="1" applyFill="1" applyBorder="1" applyAlignment="1">
      <alignment horizontal="center" vertical="center" wrapText="1"/>
    </xf>
    <xf numFmtId="0" fontId="9" fillId="0" borderId="5" xfId="0" applyFont="1" applyBorder="1"/>
    <xf numFmtId="14" fontId="0" fillId="0" borderId="5" xfId="0" applyNumberFormat="1" applyBorder="1" applyAlignment="1">
      <alignment horizontal="right"/>
    </xf>
    <xf numFmtId="41" fontId="0" fillId="0" borderId="5" xfId="0" applyNumberFormat="1" applyBorder="1" applyAlignment="1">
      <alignment horizontal="right"/>
    </xf>
    <xf numFmtId="0" fontId="6" fillId="2" borderId="0" xfId="0" applyFont="1" applyFill="1" applyAlignment="1">
      <alignment horizontal="left"/>
    </xf>
    <xf numFmtId="0" fontId="3" fillId="2" borderId="0" xfId="0" applyFont="1" applyFill="1"/>
    <xf numFmtId="0" fontId="4" fillId="2" borderId="0" xfId="0" applyFont="1" applyFill="1" applyAlignment="1">
      <alignment horizontal="left"/>
    </xf>
    <xf numFmtId="0" fontId="5" fillId="2" borderId="0" xfId="0" applyFont="1" applyFill="1"/>
    <xf numFmtId="0" fontId="6" fillId="2" borderId="0" xfId="0" applyFont="1" applyFill="1"/>
    <xf numFmtId="41" fontId="6" fillId="2" borderId="0" xfId="0" applyNumberFormat="1" applyFont="1" applyFill="1" applyAlignment="1">
      <alignment horizontal="right"/>
    </xf>
    <xf numFmtId="41" fontId="5" fillId="2" borderId="0" xfId="1" applyNumberFormat="1" applyFont="1" applyFill="1" applyAlignment="1">
      <alignment horizontal="right"/>
    </xf>
    <xf numFmtId="41" fontId="5" fillId="2" borderId="0" xfId="0" applyNumberFormat="1" applyFont="1" applyFill="1" applyAlignment="1">
      <alignment horizontal="right"/>
    </xf>
    <xf numFmtId="42" fontId="5" fillId="2" borderId="0" xfId="2" applyNumberFormat="1" applyFont="1" applyFill="1" applyAlignment="1">
      <alignment horizontal="center"/>
    </xf>
    <xf numFmtId="164" fontId="5" fillId="2" borderId="0" xfId="2" applyNumberFormat="1" applyFont="1" applyFill="1" applyAlignment="1">
      <alignment horizontal="center"/>
    </xf>
    <xf numFmtId="0" fontId="0" fillId="7" borderId="5" xfId="0" applyFill="1" applyBorder="1"/>
    <xf numFmtId="0" fontId="9" fillId="7" borderId="5" xfId="0" applyFont="1" applyFill="1" applyBorder="1"/>
    <xf numFmtId="0" fontId="10" fillId="7" borderId="5" xfId="4" applyFill="1" applyBorder="1"/>
    <xf numFmtId="0" fontId="12" fillId="7" borderId="5" xfId="0" applyFont="1" applyFill="1" applyBorder="1"/>
    <xf numFmtId="0" fontId="6" fillId="7" borderId="5" xfId="0" applyFont="1" applyFill="1" applyBorder="1"/>
    <xf numFmtId="0" fontId="10" fillId="7" borderId="5" xfId="3" applyFill="1" applyBorder="1"/>
    <xf numFmtId="0" fontId="1" fillId="7" borderId="5" xfId="0" applyFont="1" applyFill="1" applyBorder="1"/>
    <xf numFmtId="0" fontId="11" fillId="7" borderId="5" xfId="0" applyFont="1" applyFill="1" applyBorder="1"/>
    <xf numFmtId="0" fontId="10" fillId="7" borderId="5" xfId="0" applyFont="1" applyFill="1" applyBorder="1"/>
    <xf numFmtId="49" fontId="0" fillId="0" borderId="5" xfId="0" applyNumberFormat="1" applyBorder="1" applyAlignment="1">
      <alignment horizontal="right"/>
    </xf>
    <xf numFmtId="171" fontId="0" fillId="0" borderId="0" xfId="0" applyNumberFormat="1"/>
    <xf numFmtId="0" fontId="0" fillId="0" borderId="5" xfId="0" applyBorder="1" applyAlignment="1">
      <alignment horizontal="right"/>
    </xf>
    <xf numFmtId="166" fontId="0" fillId="0" borderId="5" xfId="0" applyNumberFormat="1" applyBorder="1"/>
    <xf numFmtId="0" fontId="0" fillId="0" borderId="5" xfId="0" applyBorder="1" applyAlignment="1">
      <alignment horizontal="left"/>
    </xf>
    <xf numFmtId="42" fontId="0" fillId="0" borderId="5" xfId="0" applyNumberFormat="1" applyBorder="1" applyAlignment="1">
      <alignment horizontal="right"/>
    </xf>
    <xf numFmtId="0" fontId="1" fillId="0" borderId="5" xfId="0" applyFont="1" applyBorder="1"/>
    <xf numFmtId="3" fontId="0" fillId="0" borderId="5" xfId="0" applyNumberFormat="1" applyBorder="1" applyAlignment="1">
      <alignment horizontal="left"/>
    </xf>
    <xf numFmtId="14" fontId="6" fillId="0" borderId="5" xfId="0" applyNumberFormat="1" applyFont="1" applyBorder="1" applyAlignment="1">
      <alignment horizontal="right"/>
    </xf>
    <xf numFmtId="14" fontId="0" fillId="0" borderId="5" xfId="0" applyNumberFormat="1" applyBorder="1"/>
    <xf numFmtId="0" fontId="11" fillId="0" borderId="5" xfId="0" applyFont="1" applyBorder="1"/>
    <xf numFmtId="0" fontId="10" fillId="0" borderId="5" xfId="0" applyFont="1" applyBorder="1"/>
    <xf numFmtId="0" fontId="12" fillId="0" borderId="5" xfId="0" applyFont="1" applyBorder="1"/>
    <xf numFmtId="17" fontId="0" fillId="0" borderId="5" xfId="0" applyNumberFormat="1" applyBorder="1" applyAlignment="1">
      <alignment horizontal="left"/>
    </xf>
    <xf numFmtId="49" fontId="0" fillId="0" borderId="5" xfId="0" applyNumberFormat="1" applyBorder="1" applyAlignment="1">
      <alignment horizontal="left"/>
    </xf>
    <xf numFmtId="1" fontId="0" fillId="0" borderId="5" xfId="0" applyNumberFormat="1" applyBorder="1"/>
    <xf numFmtId="0" fontId="10" fillId="0" borderId="5" xfId="4" applyBorder="1"/>
    <xf numFmtId="42" fontId="6" fillId="0" borderId="5" xfId="0" applyNumberFormat="1" applyFont="1" applyBorder="1" applyAlignment="1">
      <alignment horizontal="right"/>
    </xf>
    <xf numFmtId="0" fontId="12" fillId="0" borderId="0" xfId="0" applyFont="1"/>
    <xf numFmtId="3" fontId="0" fillId="0" borderId="5" xfId="0" applyNumberFormat="1" applyBorder="1" applyAlignment="1">
      <alignment horizontal="right"/>
    </xf>
    <xf numFmtId="16" fontId="0" fillId="0" borderId="5" xfId="0" applyNumberFormat="1" applyBorder="1" applyAlignment="1">
      <alignment horizontal="left"/>
    </xf>
    <xf numFmtId="14" fontId="12" fillId="0" borderId="5" xfId="0" applyNumberFormat="1" applyFont="1" applyBorder="1" applyAlignment="1">
      <alignment horizontal="right"/>
    </xf>
    <xf numFmtId="41" fontId="12" fillId="0" borderId="5" xfId="0" applyNumberFormat="1" applyFont="1" applyBorder="1" applyAlignment="1">
      <alignment horizontal="right"/>
    </xf>
    <xf numFmtId="0" fontId="6" fillId="0" borderId="0" xfId="0" applyFont="1"/>
    <xf numFmtId="0" fontId="6" fillId="0" borderId="5" xfId="0" applyFont="1" applyBorder="1"/>
    <xf numFmtId="41" fontId="6" fillId="0" borderId="5" xfId="0" applyNumberFormat="1" applyFont="1" applyBorder="1" applyAlignment="1">
      <alignment horizontal="right"/>
    </xf>
    <xf numFmtId="0" fontId="6" fillId="0" borderId="5" xfId="0" applyFont="1" applyBorder="1" applyAlignment="1">
      <alignment horizontal="right"/>
    </xf>
    <xf numFmtId="0" fontId="0" fillId="0" borderId="0" xfId="0" applyAlignment="1">
      <alignment horizontal="left"/>
    </xf>
    <xf numFmtId="0" fontId="0" fillId="0" borderId="0" xfId="0" applyAlignment="1">
      <alignment horizontal="right"/>
    </xf>
    <xf numFmtId="41" fontId="0" fillId="0" borderId="0" xfId="0" applyNumberFormat="1" applyAlignment="1">
      <alignment horizontal="right"/>
    </xf>
    <xf numFmtId="0" fontId="18" fillId="0" borderId="0" xfId="0" applyFont="1" applyAlignment="1">
      <alignment horizontal="center"/>
    </xf>
    <xf numFmtId="0" fontId="18" fillId="0" borderId="0" xfId="0" applyFont="1"/>
    <xf numFmtId="0" fontId="19" fillId="0" borderId="0" xfId="0" applyFont="1"/>
    <xf numFmtId="0" fontId="20" fillId="0" borderId="0" xfId="0" applyFont="1"/>
    <xf numFmtId="0" fontId="18" fillId="0" borderId="0" xfId="0" applyFont="1" applyAlignment="1">
      <alignment wrapText="1"/>
    </xf>
    <xf numFmtId="0" fontId="18" fillId="0" borderId="0" xfId="0" applyFont="1" applyAlignment="1">
      <alignment vertical="center" wrapText="1"/>
    </xf>
    <xf numFmtId="0" fontId="18" fillId="0" borderId="4" xfId="0" applyFont="1" applyBorder="1" applyAlignment="1">
      <alignment horizontal="left" vertical="center" wrapText="1" indent="1"/>
    </xf>
    <xf numFmtId="0" fontId="22" fillId="0" borderId="4" xfId="0" applyFont="1" applyBorder="1" applyAlignment="1">
      <alignment horizontal="left" vertical="center" wrapText="1" indent="1"/>
    </xf>
    <xf numFmtId="0" fontId="24" fillId="0" borderId="0" xfId="0" applyFont="1"/>
    <xf numFmtId="0" fontId="18" fillId="0" borderId="0" xfId="0" applyFont="1" applyAlignment="1">
      <alignment horizontal="right"/>
    </xf>
    <xf numFmtId="0" fontId="18" fillId="0" borderId="5" xfId="0" applyFont="1" applyBorder="1" applyAlignment="1">
      <alignment horizontal="left" wrapText="1"/>
    </xf>
    <xf numFmtId="0" fontId="18" fillId="0" borderId="17" xfId="0" applyFont="1" applyBorder="1" applyAlignment="1">
      <alignment horizontal="left"/>
    </xf>
    <xf numFmtId="0" fontId="18" fillId="0" borderId="18" xfId="0" applyFont="1" applyBorder="1" applyAlignment="1">
      <alignment horizontal="left"/>
    </xf>
    <xf numFmtId="0" fontId="18" fillId="0" borderId="8" xfId="0" applyFont="1" applyBorder="1" applyAlignment="1">
      <alignment horizontal="left"/>
    </xf>
    <xf numFmtId="0" fontId="18" fillId="0" borderId="19" xfId="0" applyFont="1" applyBorder="1" applyAlignment="1">
      <alignment horizontal="left"/>
    </xf>
    <xf numFmtId="0" fontId="18" fillId="0" borderId="0" xfId="0" applyFont="1" applyAlignment="1">
      <alignment horizontal="center"/>
    </xf>
    <xf numFmtId="0" fontId="18" fillId="0" borderId="11" xfId="0" applyFont="1" applyBorder="1" applyAlignment="1">
      <alignment horizontal="center"/>
    </xf>
    <xf numFmtId="0" fontId="18" fillId="0" borderId="11" xfId="0" applyFont="1" applyBorder="1" applyAlignment="1">
      <alignment vertical="center" wrapText="1"/>
    </xf>
    <xf numFmtId="0" fontId="19" fillId="0" borderId="12" xfId="0" applyFont="1" applyBorder="1" applyAlignment="1">
      <alignment horizontal="left" vertical="center"/>
    </xf>
    <xf numFmtId="0" fontId="22" fillId="8" borderId="2" xfId="0" applyFont="1" applyFill="1" applyBorder="1" applyAlignment="1">
      <alignment horizontal="center"/>
    </xf>
    <xf numFmtId="0" fontId="22" fillId="8" borderId="6" xfId="0" applyFont="1" applyFill="1" applyBorder="1" applyAlignment="1">
      <alignment horizontal="center"/>
    </xf>
    <xf numFmtId="0" fontId="22" fillId="8" borderId="7" xfId="0" applyFont="1" applyFill="1" applyBorder="1" applyAlignment="1">
      <alignment horizontal="center"/>
    </xf>
    <xf numFmtId="0" fontId="18" fillId="0" borderId="13" xfId="0" applyFont="1" applyBorder="1" applyAlignment="1">
      <alignment horizontal="left" vertical="center" wrapText="1" indent="1"/>
    </xf>
    <xf numFmtId="0" fontId="22" fillId="0" borderId="14" xfId="0" applyFont="1" applyBorder="1" applyAlignment="1">
      <alignment horizontal="left" vertical="center" wrapText="1" indent="1"/>
    </xf>
    <xf numFmtId="0" fontId="22" fillId="0" borderId="15" xfId="0" applyFont="1" applyBorder="1" applyAlignment="1">
      <alignment horizontal="left" vertical="center" wrapText="1" indent="1"/>
    </xf>
    <xf numFmtId="0" fontId="22" fillId="3" borderId="9" xfId="0" applyFont="1" applyFill="1" applyBorder="1" applyAlignment="1">
      <alignment horizontal="center"/>
    </xf>
    <xf numFmtId="0" fontId="22" fillId="3" borderId="4" xfId="0" applyFont="1" applyFill="1" applyBorder="1" applyAlignment="1">
      <alignment horizontal="center"/>
    </xf>
    <xf numFmtId="0" fontId="22" fillId="3" borderId="16" xfId="0" applyFont="1" applyFill="1" applyBorder="1" applyAlignment="1">
      <alignment horizontal="center"/>
    </xf>
    <xf numFmtId="0" fontId="0" fillId="2" borderId="0" xfId="0" applyFill="1" applyAlignment="1">
      <alignment horizontal="left"/>
    </xf>
    <xf numFmtId="0" fontId="0" fillId="2" borderId="0" xfId="0" applyFill="1" applyAlignment="1">
      <alignment horizontal="right"/>
    </xf>
    <xf numFmtId="41" fontId="2" fillId="2" borderId="1" xfId="0" applyNumberFormat="1" applyFont="1" applyFill="1" applyBorder="1" applyAlignment="1">
      <alignment horizontal="center"/>
    </xf>
    <xf numFmtId="0" fontId="2" fillId="3" borderId="9" xfId="0" applyFont="1" applyFill="1" applyBorder="1" applyAlignment="1">
      <alignment horizontal="center"/>
    </xf>
    <xf numFmtId="0" fontId="2" fillId="3" borderId="9" xfId="0" applyFont="1" applyFill="1" applyBorder="1" applyAlignment="1">
      <alignment horizontal="left"/>
    </xf>
    <xf numFmtId="0" fontId="2" fillId="0" borderId="9" xfId="0" applyFont="1" applyBorder="1" applyAlignment="1">
      <alignment horizontal="center"/>
    </xf>
    <xf numFmtId="0" fontId="2" fillId="3" borderId="9" xfId="0" applyFont="1" applyFill="1" applyBorder="1" applyAlignment="1">
      <alignment horizontal="right"/>
    </xf>
    <xf numFmtId="41" fontId="2" fillId="3" borderId="9" xfId="0" applyNumberFormat="1" applyFont="1" applyFill="1" applyBorder="1" applyAlignment="1">
      <alignment horizontal="center"/>
    </xf>
    <xf numFmtId="41" fontId="2" fillId="0" borderId="9" xfId="1" applyNumberFormat="1" applyFont="1" applyFill="1" applyBorder="1" applyAlignment="1">
      <alignment horizontal="right"/>
    </xf>
    <xf numFmtId="42" fontId="8" fillId="4" borderId="9" xfId="0" applyNumberFormat="1" applyFont="1" applyFill="1" applyBorder="1" applyAlignment="1">
      <alignment horizontal="center"/>
    </xf>
    <xf numFmtId="42" fontId="8" fillId="4" borderId="10" xfId="0" applyNumberFormat="1" applyFont="1" applyFill="1" applyBorder="1" applyAlignment="1">
      <alignment horizontal="center"/>
    </xf>
    <xf numFmtId="0" fontId="2" fillId="5" borderId="4" xfId="0" applyFont="1" applyFill="1" applyBorder="1" applyAlignment="1">
      <alignment horizontal="center"/>
    </xf>
    <xf numFmtId="0" fontId="2" fillId="6" borderId="9" xfId="0" applyFont="1" applyFill="1" applyBorder="1" applyAlignment="1">
      <alignment horizontal="center"/>
    </xf>
    <xf numFmtId="41" fontId="2" fillId="6" borderId="9" xfId="0" applyNumberFormat="1" applyFont="1" applyFill="1" applyBorder="1" applyAlignment="1">
      <alignment horizontal="center"/>
    </xf>
    <xf numFmtId="0" fontId="2" fillId="0" borderId="10" xfId="0" applyFont="1" applyBorder="1" applyAlignment="1">
      <alignment horizontal="center"/>
    </xf>
    <xf numFmtId="0" fontId="2" fillId="3" borderId="2" xfId="0" applyFont="1" applyFill="1" applyBorder="1" applyAlignment="1">
      <alignment horizontal="center"/>
    </xf>
    <xf numFmtId="0" fontId="2" fillId="3" borderId="6" xfId="0" applyFont="1" applyFill="1" applyBorder="1" applyAlignment="1">
      <alignment horizontal="center"/>
    </xf>
    <xf numFmtId="169" fontId="2" fillId="3" borderId="6" xfId="0" applyNumberFormat="1" applyFont="1" applyFill="1" applyBorder="1" applyAlignment="1">
      <alignment horizontal="center"/>
    </xf>
    <xf numFmtId="0" fontId="2" fillId="0" borderId="6" xfId="0" applyFont="1" applyBorder="1" applyAlignment="1">
      <alignment horizontal="center"/>
    </xf>
    <xf numFmtId="165" fontId="2" fillId="0" borderId="6" xfId="2" applyNumberFormat="1" applyFont="1" applyFill="1" applyBorder="1" applyAlignment="1">
      <alignment horizontal="center"/>
    </xf>
    <xf numFmtId="0" fontId="2" fillId="3" borderId="7" xfId="0" applyFont="1" applyFill="1" applyBorder="1" applyAlignment="1">
      <alignment horizontal="center"/>
    </xf>
    <xf numFmtId="0" fontId="2" fillId="5" borderId="2" xfId="0" applyFont="1" applyFill="1" applyBorder="1" applyAlignment="1">
      <alignment horizontal="center"/>
    </xf>
    <xf numFmtId="0" fontId="2" fillId="5" borderId="6" xfId="0" applyFont="1" applyFill="1" applyBorder="1" applyAlignment="1">
      <alignment horizontal="center"/>
    </xf>
    <xf numFmtId="170" fontId="2" fillId="5" borderId="6" xfId="0" applyNumberFormat="1" applyFont="1" applyFill="1" applyBorder="1" applyAlignment="1">
      <alignment horizontal="center"/>
    </xf>
    <xf numFmtId="37" fontId="2" fillId="5" borderId="6" xfId="1" applyNumberFormat="1" applyFont="1" applyFill="1" applyBorder="1" applyAlignment="1">
      <alignment horizontal="center"/>
    </xf>
    <xf numFmtId="0" fontId="2" fillId="0" borderId="3" xfId="0" applyFont="1" applyBorder="1" applyAlignment="1">
      <alignment horizontal="center"/>
    </xf>
    <xf numFmtId="0" fontId="2" fillId="6" borderId="3" xfId="0" applyFont="1" applyFill="1" applyBorder="1" applyAlignment="1">
      <alignment horizontal="center"/>
    </xf>
  </cellXfs>
  <cellStyles count="8">
    <cellStyle name="Comma" xfId="1" builtinId="3"/>
    <cellStyle name="Currency" xfId="2" builtinId="4"/>
    <cellStyle name="Currency 3" xfId="5" xr:uid="{CB8F8935-744B-4049-99B8-2707F3577918}"/>
    <cellStyle name="Currency 3 2" xfId="7" xr:uid="{B7ECC73E-B050-4BD9-92C1-36748CF8337F}"/>
    <cellStyle name="Currency 4" xfId="6" xr:uid="{024B446D-646B-4963-8266-DF2D600924FB}"/>
    <cellStyle name="Normal" xfId="0" builtinId="0"/>
    <cellStyle name="Normal 2 2" xfId="3" xr:uid="{3854F984-2606-4CF6-BF01-248B232DA457}"/>
    <cellStyle name="Normal 5" xfId="4" xr:uid="{FDB2B930-E783-4DE0-82AC-96E2972F0AA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2.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179070</xdr:colOff>
      <xdr:row>0</xdr:row>
      <xdr:rowOff>144780</xdr:rowOff>
    </xdr:from>
    <xdr:to>
      <xdr:col>1</xdr:col>
      <xdr:colOff>1455420</xdr:colOff>
      <xdr:row>4</xdr:row>
      <xdr:rowOff>422910</xdr:rowOff>
    </xdr:to>
    <xdr:pic>
      <xdr:nvPicPr>
        <xdr:cNvPr id="2" name="Picture 1">
          <a:extLst>
            <a:ext uri="{FF2B5EF4-FFF2-40B4-BE49-F238E27FC236}">
              <a16:creationId xmlns:a16="http://schemas.microsoft.com/office/drawing/2014/main" id="{07212DE0-481D-43A5-B394-FDF7361475E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56870" y="144780"/>
          <a:ext cx="1276350" cy="1281430"/>
        </a:xfrm>
        <a:prstGeom prst="rect">
          <a:avLst/>
        </a:prstGeom>
      </xdr:spPr>
    </xdr:pic>
    <xdr:clientData/>
  </xdr:twoCellAnchor>
  <xdr:twoCellAnchor editAs="oneCell">
    <xdr:from>
      <xdr:col>1</xdr:col>
      <xdr:colOff>179070</xdr:colOff>
      <xdr:row>0</xdr:row>
      <xdr:rowOff>144780</xdr:rowOff>
    </xdr:from>
    <xdr:to>
      <xdr:col>1</xdr:col>
      <xdr:colOff>1455420</xdr:colOff>
      <xdr:row>4</xdr:row>
      <xdr:rowOff>422910</xdr:rowOff>
    </xdr:to>
    <xdr:pic>
      <xdr:nvPicPr>
        <xdr:cNvPr id="3" name="Picture 2">
          <a:extLst>
            <a:ext uri="{FF2B5EF4-FFF2-40B4-BE49-F238E27FC236}">
              <a16:creationId xmlns:a16="http://schemas.microsoft.com/office/drawing/2014/main" id="{6C15BDFC-C7A0-434C-B52A-A75AA75BD81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56870" y="144780"/>
          <a:ext cx="1276350" cy="128143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edisonintl.sharepoint.com/teams/NBPM-TD/Rule20/Shared%20Documents/Annual%20Completion%20Report/2025/Data%20Query/Work%20Credits%20Redeemed%202023%20-2025.xlsx" TargetMode="External"/><Relationship Id="rId1" Type="http://schemas.openxmlformats.org/officeDocument/2006/relationships/externalLinkPath" Target="https://edisonintl.sharepoint.com/teams/NBPM-TD/Rule20/Shared%20Documents/Annual%20Completion%20Report/2025/Data%20Query/Work%20Credits%20Redeemed%202023%20-2025.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edisonintl.sharepoint.com/teams/NBPM-TD/Rule20/Shared%20Documents/Rule%2020A%20Master%20Project%20List/R20A%202025%20Master%20Project%20List%20-%20Final%20Draft.xlsx" TargetMode="External"/><Relationship Id="rId1" Type="http://schemas.openxmlformats.org/officeDocument/2006/relationships/externalLinkPath" Target="https://edisonintl.sharepoint.com/teams/NBPM-TD/Rule20/Shared%20Documents/Rule%2020A%20Master%20Project%20List/R20A%202025%20Master%20Project%20List%20-%20Final%20Draf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1"/>
      <sheetName val="2025"/>
      <sheetName val="2024"/>
      <sheetName val="2023"/>
      <sheetName val="2022"/>
    </sheetNames>
    <sheetDataSet>
      <sheetData sheetId="0">
        <row r="1">
          <cell r="A1" t="str">
            <v>Community</v>
          </cell>
          <cell r="B1">
            <v>2025</v>
          </cell>
          <cell r="C1">
            <v>2024</v>
          </cell>
          <cell r="D1">
            <v>2023</v>
          </cell>
          <cell r="E1">
            <v>2022</v>
          </cell>
          <cell r="F1" t="str">
            <v xml:space="preserve">Total </v>
          </cell>
        </row>
        <row r="2">
          <cell r="A2" t="str">
            <v>Adelanto</v>
          </cell>
          <cell r="B2">
            <v>0</v>
          </cell>
          <cell r="C2">
            <v>0</v>
          </cell>
          <cell r="D2">
            <v>0</v>
          </cell>
          <cell r="E2">
            <v>0</v>
          </cell>
          <cell r="F2">
            <v>0</v>
          </cell>
        </row>
        <row r="3">
          <cell r="A3" t="str">
            <v>Agoura Hills</v>
          </cell>
          <cell r="B3">
            <v>1353.47</v>
          </cell>
          <cell r="C3">
            <v>1298.99</v>
          </cell>
          <cell r="D3">
            <v>6874.84</v>
          </cell>
          <cell r="E3">
            <v>55752.239999999991</v>
          </cell>
          <cell r="F3">
            <v>63926.069999999992</v>
          </cell>
        </row>
        <row r="4">
          <cell r="A4" t="str">
            <v>Alhambra</v>
          </cell>
          <cell r="B4">
            <v>155011.15999999997</v>
          </cell>
          <cell r="C4">
            <v>43633.759999999995</v>
          </cell>
          <cell r="D4">
            <v>110381.57999999999</v>
          </cell>
          <cell r="E4">
            <v>224509.06000000003</v>
          </cell>
          <cell r="F4">
            <v>378524.4</v>
          </cell>
        </row>
        <row r="5">
          <cell r="A5" t="str">
            <v>Aliso Viejo</v>
          </cell>
          <cell r="B5">
            <v>0</v>
          </cell>
          <cell r="C5">
            <v>0</v>
          </cell>
          <cell r="D5">
            <v>0</v>
          </cell>
          <cell r="E5">
            <v>0</v>
          </cell>
          <cell r="F5">
            <v>0</v>
          </cell>
        </row>
        <row r="6">
          <cell r="A6" t="str">
            <v>Anaheim</v>
          </cell>
          <cell r="B6">
            <v>0</v>
          </cell>
          <cell r="C6">
            <v>0</v>
          </cell>
          <cell r="D6">
            <v>0</v>
          </cell>
          <cell r="E6">
            <v>0</v>
          </cell>
          <cell r="F6">
            <v>0</v>
          </cell>
        </row>
        <row r="7">
          <cell r="A7" t="str">
            <v>Apple Valley</v>
          </cell>
          <cell r="B7">
            <v>0</v>
          </cell>
          <cell r="C7">
            <v>0</v>
          </cell>
          <cell r="D7">
            <v>0</v>
          </cell>
          <cell r="E7">
            <v>0</v>
          </cell>
          <cell r="F7">
            <v>0</v>
          </cell>
        </row>
        <row r="8">
          <cell r="A8" t="str">
            <v>Arcadia</v>
          </cell>
          <cell r="B8">
            <v>0</v>
          </cell>
          <cell r="C8">
            <v>0</v>
          </cell>
          <cell r="D8">
            <v>0</v>
          </cell>
          <cell r="E8">
            <v>0</v>
          </cell>
          <cell r="F8">
            <v>0</v>
          </cell>
        </row>
        <row r="9">
          <cell r="A9" t="str">
            <v>Artesia</v>
          </cell>
          <cell r="B9">
            <v>530.91</v>
          </cell>
          <cell r="C9">
            <v>660.41</v>
          </cell>
          <cell r="D9">
            <v>562.29000000000008</v>
          </cell>
          <cell r="E9">
            <v>124300.15</v>
          </cell>
          <cell r="F9">
            <v>125522.84999999999</v>
          </cell>
        </row>
        <row r="10">
          <cell r="A10" t="str">
            <v>Avalon</v>
          </cell>
          <cell r="B10">
            <v>0</v>
          </cell>
          <cell r="C10">
            <v>0</v>
          </cell>
          <cell r="D10">
            <v>0</v>
          </cell>
          <cell r="E10">
            <v>0</v>
          </cell>
          <cell r="F10">
            <v>0</v>
          </cell>
        </row>
        <row r="11">
          <cell r="A11" t="str">
            <v>Azusa</v>
          </cell>
          <cell r="B11">
            <v>0</v>
          </cell>
          <cell r="C11">
            <v>0</v>
          </cell>
          <cell r="D11">
            <v>0</v>
          </cell>
          <cell r="E11">
            <v>0</v>
          </cell>
          <cell r="F11">
            <v>0</v>
          </cell>
        </row>
        <row r="12">
          <cell r="A12" t="str">
            <v>Baldwin Park</v>
          </cell>
          <cell r="B12">
            <v>0</v>
          </cell>
          <cell r="C12">
            <v>0</v>
          </cell>
          <cell r="D12">
            <v>-3191.06</v>
          </cell>
          <cell r="E12">
            <v>1528.1700000000003</v>
          </cell>
          <cell r="F12">
            <v>-1662.8899999999996</v>
          </cell>
        </row>
        <row r="13">
          <cell r="A13" t="str">
            <v>Banning</v>
          </cell>
          <cell r="B13">
            <v>0</v>
          </cell>
          <cell r="C13">
            <v>0</v>
          </cell>
          <cell r="D13">
            <v>0</v>
          </cell>
          <cell r="E13">
            <v>0</v>
          </cell>
          <cell r="F13">
            <v>0</v>
          </cell>
        </row>
        <row r="14">
          <cell r="A14" t="str">
            <v>Barstow</v>
          </cell>
          <cell r="B14">
            <v>1194.42</v>
          </cell>
          <cell r="C14">
            <v>-11760.85</v>
          </cell>
          <cell r="D14">
            <v>782.18</v>
          </cell>
          <cell r="E14">
            <v>-170092.97</v>
          </cell>
          <cell r="F14">
            <v>-181071.64</v>
          </cell>
        </row>
        <row r="15">
          <cell r="A15" t="str">
            <v>Beaumont</v>
          </cell>
          <cell r="B15">
            <v>0</v>
          </cell>
          <cell r="C15">
            <v>0</v>
          </cell>
          <cell r="D15">
            <v>0</v>
          </cell>
          <cell r="E15">
            <v>0</v>
          </cell>
          <cell r="F15">
            <v>0</v>
          </cell>
        </row>
        <row r="16">
          <cell r="A16" t="str">
            <v>Bell</v>
          </cell>
          <cell r="B16">
            <v>0</v>
          </cell>
          <cell r="C16">
            <v>0</v>
          </cell>
          <cell r="D16">
            <v>0</v>
          </cell>
          <cell r="E16">
            <v>0</v>
          </cell>
          <cell r="F16">
            <v>0</v>
          </cell>
        </row>
        <row r="17">
          <cell r="A17" t="str">
            <v>Bell Gardens</v>
          </cell>
          <cell r="B17">
            <v>0</v>
          </cell>
          <cell r="C17">
            <v>0</v>
          </cell>
          <cell r="D17">
            <v>0</v>
          </cell>
          <cell r="E17">
            <v>0</v>
          </cell>
          <cell r="F17">
            <v>0</v>
          </cell>
        </row>
        <row r="18">
          <cell r="A18" t="str">
            <v>Bellflower</v>
          </cell>
          <cell r="B18">
            <v>0</v>
          </cell>
          <cell r="C18">
            <v>0</v>
          </cell>
          <cell r="D18">
            <v>0</v>
          </cell>
          <cell r="E18">
            <v>0</v>
          </cell>
          <cell r="F18">
            <v>0</v>
          </cell>
        </row>
        <row r="19">
          <cell r="A19" t="str">
            <v>Beverly Hills</v>
          </cell>
          <cell r="B19">
            <v>0</v>
          </cell>
          <cell r="C19">
            <v>0</v>
          </cell>
          <cell r="D19">
            <v>0</v>
          </cell>
          <cell r="E19">
            <v>0</v>
          </cell>
          <cell r="F19">
            <v>0</v>
          </cell>
        </row>
        <row r="20">
          <cell r="A20" t="str">
            <v>Bishop</v>
          </cell>
          <cell r="B20">
            <v>0</v>
          </cell>
          <cell r="C20">
            <v>0</v>
          </cell>
          <cell r="D20">
            <v>0</v>
          </cell>
          <cell r="E20">
            <v>0</v>
          </cell>
          <cell r="F20">
            <v>0</v>
          </cell>
        </row>
        <row r="21">
          <cell r="A21" t="str">
            <v>Blythe</v>
          </cell>
          <cell r="B21">
            <v>0</v>
          </cell>
          <cell r="C21">
            <v>0</v>
          </cell>
          <cell r="D21">
            <v>0</v>
          </cell>
          <cell r="E21">
            <v>0</v>
          </cell>
          <cell r="F21">
            <v>0</v>
          </cell>
        </row>
        <row r="22">
          <cell r="A22" t="str">
            <v>Bradbury</v>
          </cell>
          <cell r="B22">
            <v>0</v>
          </cell>
          <cell r="C22">
            <v>0</v>
          </cell>
          <cell r="D22">
            <v>0</v>
          </cell>
          <cell r="E22">
            <v>0</v>
          </cell>
          <cell r="F22">
            <v>0</v>
          </cell>
        </row>
        <row r="23">
          <cell r="A23" t="str">
            <v>Brea</v>
          </cell>
          <cell r="B23">
            <v>0</v>
          </cell>
          <cell r="C23">
            <v>0</v>
          </cell>
          <cell r="D23">
            <v>0</v>
          </cell>
          <cell r="E23">
            <v>0</v>
          </cell>
          <cell r="F23">
            <v>0</v>
          </cell>
        </row>
        <row r="24">
          <cell r="A24" t="str">
            <v>Buena Park</v>
          </cell>
          <cell r="B24">
            <v>418861.83999999997</v>
          </cell>
          <cell r="C24">
            <v>179172.45</v>
          </cell>
          <cell r="D24">
            <v>25168.14</v>
          </cell>
          <cell r="E24">
            <v>154415.69999999998</v>
          </cell>
          <cell r="F24">
            <v>358756.29000000004</v>
          </cell>
        </row>
        <row r="25">
          <cell r="A25" t="str">
            <v>Calabasas</v>
          </cell>
          <cell r="B25">
            <v>0</v>
          </cell>
          <cell r="C25">
            <v>0</v>
          </cell>
          <cell r="D25">
            <v>0</v>
          </cell>
          <cell r="E25">
            <v>0</v>
          </cell>
          <cell r="F25">
            <v>0</v>
          </cell>
        </row>
        <row r="26">
          <cell r="A26" t="str">
            <v>California City</v>
          </cell>
          <cell r="B26">
            <v>0</v>
          </cell>
          <cell r="C26">
            <v>0</v>
          </cell>
          <cell r="D26">
            <v>0</v>
          </cell>
          <cell r="E26">
            <v>0</v>
          </cell>
          <cell r="F26">
            <v>0</v>
          </cell>
        </row>
        <row r="27">
          <cell r="A27" t="str">
            <v>Calimesa</v>
          </cell>
          <cell r="B27">
            <v>0</v>
          </cell>
          <cell r="C27">
            <v>0</v>
          </cell>
          <cell r="D27">
            <v>0</v>
          </cell>
          <cell r="E27">
            <v>0</v>
          </cell>
          <cell r="F27">
            <v>0</v>
          </cell>
        </row>
        <row r="28">
          <cell r="A28" t="str">
            <v>Camarillo</v>
          </cell>
          <cell r="B28">
            <v>20165.13</v>
          </cell>
          <cell r="C28">
            <v>49401.32</v>
          </cell>
          <cell r="D28">
            <v>39481.14</v>
          </cell>
          <cell r="E28">
            <v>9256.8900000000012</v>
          </cell>
          <cell r="F28">
            <v>98139.35</v>
          </cell>
        </row>
        <row r="29">
          <cell r="A29" t="str">
            <v>Canyon Lake</v>
          </cell>
          <cell r="B29">
            <v>0</v>
          </cell>
          <cell r="C29">
            <v>0</v>
          </cell>
          <cell r="D29">
            <v>0</v>
          </cell>
          <cell r="E29">
            <v>0</v>
          </cell>
          <cell r="F29">
            <v>0</v>
          </cell>
        </row>
        <row r="30">
          <cell r="A30" t="str">
            <v>Carpinteria</v>
          </cell>
          <cell r="B30">
            <v>0</v>
          </cell>
          <cell r="C30">
            <v>0</v>
          </cell>
          <cell r="D30">
            <v>0</v>
          </cell>
          <cell r="E30">
            <v>0</v>
          </cell>
          <cell r="F30">
            <v>0</v>
          </cell>
        </row>
        <row r="31">
          <cell r="A31" t="str">
            <v>Carson</v>
          </cell>
          <cell r="B31">
            <v>0</v>
          </cell>
          <cell r="C31">
            <v>0</v>
          </cell>
          <cell r="D31">
            <v>0</v>
          </cell>
          <cell r="E31">
            <v>0</v>
          </cell>
          <cell r="F31">
            <v>0</v>
          </cell>
        </row>
        <row r="32">
          <cell r="A32" t="str">
            <v>Cathedral City</v>
          </cell>
          <cell r="B32">
            <v>0</v>
          </cell>
          <cell r="C32">
            <v>0</v>
          </cell>
          <cell r="D32">
            <v>0</v>
          </cell>
          <cell r="E32">
            <v>0</v>
          </cell>
          <cell r="F32">
            <v>0</v>
          </cell>
        </row>
        <row r="33">
          <cell r="A33" t="str">
            <v>Cerritos</v>
          </cell>
          <cell r="B33">
            <v>619256.35</v>
          </cell>
          <cell r="C33">
            <v>2018989.73</v>
          </cell>
          <cell r="D33">
            <v>160559.54999999999</v>
          </cell>
          <cell r="E33">
            <v>54291.630000000034</v>
          </cell>
          <cell r="F33">
            <v>2233840.91</v>
          </cell>
        </row>
        <row r="34">
          <cell r="A34" t="str">
            <v>Chino</v>
          </cell>
          <cell r="B34">
            <v>273216.07</v>
          </cell>
          <cell r="C34">
            <v>1409294.44</v>
          </cell>
          <cell r="D34">
            <v>35219.03</v>
          </cell>
          <cell r="E34">
            <v>104456.69000000003</v>
          </cell>
          <cell r="F34">
            <v>1548970.16</v>
          </cell>
        </row>
        <row r="35">
          <cell r="A35" t="str">
            <v>Chino Hills</v>
          </cell>
          <cell r="B35">
            <v>0</v>
          </cell>
          <cell r="C35">
            <v>0</v>
          </cell>
          <cell r="D35">
            <v>0</v>
          </cell>
          <cell r="E35">
            <v>0</v>
          </cell>
          <cell r="F35">
            <v>0</v>
          </cell>
        </row>
        <row r="36">
          <cell r="A36" t="str">
            <v>Claremont</v>
          </cell>
          <cell r="B36">
            <v>0</v>
          </cell>
          <cell r="C36">
            <v>0</v>
          </cell>
          <cell r="D36">
            <v>0</v>
          </cell>
          <cell r="E36">
            <v>0</v>
          </cell>
          <cell r="F36">
            <v>0</v>
          </cell>
        </row>
        <row r="37">
          <cell r="A37" t="str">
            <v>Colton</v>
          </cell>
          <cell r="B37">
            <v>0</v>
          </cell>
          <cell r="C37">
            <v>0</v>
          </cell>
          <cell r="D37">
            <v>0</v>
          </cell>
          <cell r="E37">
            <v>0</v>
          </cell>
          <cell r="F37">
            <v>0</v>
          </cell>
        </row>
        <row r="38">
          <cell r="A38" t="str">
            <v>Commerce</v>
          </cell>
          <cell r="B38">
            <v>-527.07000000000005</v>
          </cell>
          <cell r="C38">
            <v>208.04</v>
          </cell>
          <cell r="D38">
            <v>435.33</v>
          </cell>
          <cell r="E38">
            <v>52103.97</v>
          </cell>
          <cell r="F38">
            <v>52747.340000000004</v>
          </cell>
        </row>
        <row r="39">
          <cell r="A39" t="str">
            <v>Compton</v>
          </cell>
          <cell r="B39">
            <v>0</v>
          </cell>
          <cell r="C39">
            <v>0</v>
          </cell>
          <cell r="D39">
            <v>0</v>
          </cell>
          <cell r="E39">
            <v>0</v>
          </cell>
          <cell r="F39">
            <v>0</v>
          </cell>
        </row>
        <row r="40">
          <cell r="A40" t="str">
            <v>Corona</v>
          </cell>
          <cell r="B40">
            <v>0</v>
          </cell>
          <cell r="C40">
            <v>0</v>
          </cell>
          <cell r="D40">
            <v>0</v>
          </cell>
          <cell r="E40">
            <v>0</v>
          </cell>
          <cell r="F40">
            <v>0</v>
          </cell>
        </row>
        <row r="41">
          <cell r="A41" t="str">
            <v>Costa Mesa</v>
          </cell>
          <cell r="B41">
            <v>20464.739999999998</v>
          </cell>
          <cell r="C41">
            <v>10379.34</v>
          </cell>
          <cell r="D41">
            <v>54454.07</v>
          </cell>
          <cell r="E41">
            <v>67487.279999999955</v>
          </cell>
          <cell r="F41">
            <v>132320.68999999994</v>
          </cell>
        </row>
        <row r="42">
          <cell r="A42" t="str">
            <v>Covina</v>
          </cell>
          <cell r="B42">
            <v>0</v>
          </cell>
          <cell r="C42">
            <v>0</v>
          </cell>
          <cell r="D42">
            <v>0</v>
          </cell>
          <cell r="E42">
            <v>0</v>
          </cell>
          <cell r="F42">
            <v>0</v>
          </cell>
        </row>
        <row r="43">
          <cell r="A43" t="str">
            <v>Cudahy</v>
          </cell>
          <cell r="B43">
            <v>0</v>
          </cell>
          <cell r="C43">
            <v>0</v>
          </cell>
          <cell r="D43">
            <v>0</v>
          </cell>
          <cell r="E43">
            <v>-110665.00999999998</v>
          </cell>
          <cell r="F43">
            <v>-110665.00999999998</v>
          </cell>
        </row>
        <row r="44">
          <cell r="A44" t="str">
            <v>Culver City</v>
          </cell>
          <cell r="B44">
            <v>0</v>
          </cell>
          <cell r="C44">
            <v>0</v>
          </cell>
          <cell r="D44">
            <v>-9821.16</v>
          </cell>
          <cell r="E44">
            <v>1341388.810000001</v>
          </cell>
          <cell r="F44">
            <v>1331567.6500000011</v>
          </cell>
        </row>
        <row r="45">
          <cell r="A45" t="str">
            <v>Cypress</v>
          </cell>
          <cell r="B45">
            <v>0</v>
          </cell>
          <cell r="C45">
            <v>0</v>
          </cell>
          <cell r="D45">
            <v>0</v>
          </cell>
          <cell r="E45">
            <v>0</v>
          </cell>
          <cell r="F45">
            <v>0</v>
          </cell>
        </row>
        <row r="46">
          <cell r="A46" t="str">
            <v>Delano</v>
          </cell>
          <cell r="B46">
            <v>0</v>
          </cell>
          <cell r="C46">
            <v>0</v>
          </cell>
          <cell r="D46">
            <v>0</v>
          </cell>
          <cell r="E46">
            <v>0</v>
          </cell>
          <cell r="F46">
            <v>0</v>
          </cell>
        </row>
        <row r="47">
          <cell r="A47" t="str">
            <v>Desert Hot Springs</v>
          </cell>
          <cell r="B47">
            <v>83920.57</v>
          </cell>
          <cell r="C47">
            <v>0</v>
          </cell>
          <cell r="D47">
            <v>0</v>
          </cell>
          <cell r="E47">
            <v>0</v>
          </cell>
          <cell r="F47">
            <v>0</v>
          </cell>
        </row>
        <row r="48">
          <cell r="A48" t="str">
            <v>Diamond Bar</v>
          </cell>
          <cell r="B48">
            <v>66004.38</v>
          </cell>
          <cell r="C48">
            <v>1409015.1800000002</v>
          </cell>
          <cell r="D48">
            <v>770550.43</v>
          </cell>
          <cell r="E48">
            <v>83532.219999999987</v>
          </cell>
          <cell r="F48">
            <v>2263097.83</v>
          </cell>
        </row>
        <row r="49">
          <cell r="A49" t="str">
            <v>Downey</v>
          </cell>
          <cell r="B49">
            <v>0</v>
          </cell>
          <cell r="C49">
            <v>0</v>
          </cell>
          <cell r="D49">
            <v>0</v>
          </cell>
          <cell r="E49">
            <v>0</v>
          </cell>
          <cell r="F49">
            <v>0</v>
          </cell>
        </row>
        <row r="50">
          <cell r="A50" t="str">
            <v>Duarte</v>
          </cell>
          <cell r="B50">
            <v>0</v>
          </cell>
          <cell r="C50">
            <v>0</v>
          </cell>
          <cell r="D50">
            <v>0</v>
          </cell>
          <cell r="E50">
            <v>0</v>
          </cell>
          <cell r="F50">
            <v>0</v>
          </cell>
        </row>
        <row r="51">
          <cell r="A51" t="str">
            <v>Eastvale</v>
          </cell>
          <cell r="B51">
            <v>-715.57</v>
          </cell>
          <cell r="C51">
            <v>0</v>
          </cell>
          <cell r="D51">
            <v>436373.45</v>
          </cell>
          <cell r="E51">
            <v>188039.27</v>
          </cell>
          <cell r="F51">
            <v>624412.72</v>
          </cell>
        </row>
        <row r="52">
          <cell r="A52" t="str">
            <v>El Monte</v>
          </cell>
          <cell r="B52">
            <v>0</v>
          </cell>
          <cell r="C52">
            <v>0</v>
          </cell>
          <cell r="D52">
            <v>0</v>
          </cell>
          <cell r="E52">
            <v>0</v>
          </cell>
          <cell r="F52">
            <v>0</v>
          </cell>
        </row>
        <row r="53">
          <cell r="A53" t="str">
            <v>El Segundo</v>
          </cell>
          <cell r="B53">
            <v>0</v>
          </cell>
          <cell r="C53">
            <v>0</v>
          </cell>
          <cell r="D53">
            <v>0</v>
          </cell>
          <cell r="E53">
            <v>0</v>
          </cell>
          <cell r="F53">
            <v>0</v>
          </cell>
        </row>
        <row r="54">
          <cell r="A54" t="str">
            <v>Elsinore, Lake</v>
          </cell>
          <cell r="B54">
            <v>0</v>
          </cell>
          <cell r="C54">
            <v>0</v>
          </cell>
          <cell r="D54">
            <v>0</v>
          </cell>
          <cell r="E54">
            <v>0</v>
          </cell>
          <cell r="F54">
            <v>0</v>
          </cell>
        </row>
        <row r="55">
          <cell r="A55" t="str">
            <v>Exeter</v>
          </cell>
          <cell r="B55">
            <v>0</v>
          </cell>
          <cell r="C55">
            <v>0</v>
          </cell>
          <cell r="D55">
            <v>0</v>
          </cell>
          <cell r="E55">
            <v>0</v>
          </cell>
          <cell r="F55">
            <v>0</v>
          </cell>
        </row>
        <row r="56">
          <cell r="A56" t="str">
            <v>Farmersville</v>
          </cell>
          <cell r="B56">
            <v>0</v>
          </cell>
          <cell r="C56">
            <v>0</v>
          </cell>
          <cell r="D56">
            <v>0</v>
          </cell>
          <cell r="E56">
            <v>0</v>
          </cell>
          <cell r="F56">
            <v>0</v>
          </cell>
        </row>
        <row r="57">
          <cell r="A57" t="str">
            <v>Fillmore</v>
          </cell>
          <cell r="B57">
            <v>397958.87</v>
          </cell>
          <cell r="C57">
            <v>421293.62999999995</v>
          </cell>
          <cell r="D57">
            <v>35739.840000000004</v>
          </cell>
          <cell r="E57">
            <v>35933.470000000008</v>
          </cell>
          <cell r="F57">
            <v>492966.94</v>
          </cell>
        </row>
        <row r="58">
          <cell r="A58" t="str">
            <v>Fontana</v>
          </cell>
          <cell r="B58">
            <v>0</v>
          </cell>
          <cell r="C58">
            <v>-30819.249999999996</v>
          </cell>
          <cell r="D58">
            <v>4316512.59</v>
          </cell>
          <cell r="E58">
            <v>88030.709999999875</v>
          </cell>
          <cell r="F58">
            <v>4373724.05</v>
          </cell>
        </row>
        <row r="59">
          <cell r="A59" t="str">
            <v>Fountain Valley</v>
          </cell>
          <cell r="B59">
            <v>0</v>
          </cell>
          <cell r="C59">
            <v>0</v>
          </cell>
          <cell r="D59">
            <v>0</v>
          </cell>
          <cell r="E59">
            <v>0</v>
          </cell>
          <cell r="F59">
            <v>0</v>
          </cell>
        </row>
        <row r="60">
          <cell r="A60" t="str">
            <v>Fullerton</v>
          </cell>
          <cell r="B60">
            <v>0</v>
          </cell>
          <cell r="C60">
            <v>0</v>
          </cell>
          <cell r="D60">
            <v>0</v>
          </cell>
          <cell r="E60">
            <v>0</v>
          </cell>
          <cell r="F60">
            <v>0</v>
          </cell>
        </row>
        <row r="61">
          <cell r="A61" t="str">
            <v>Garden Grove</v>
          </cell>
          <cell r="B61">
            <v>108330.53000000003</v>
          </cell>
          <cell r="C61">
            <v>5028.38</v>
          </cell>
          <cell r="D61">
            <v>5859.57</v>
          </cell>
          <cell r="E61">
            <v>29586.610000000004</v>
          </cell>
          <cell r="F61">
            <v>40474.560000000005</v>
          </cell>
        </row>
        <row r="62">
          <cell r="A62" t="str">
            <v>Gardena</v>
          </cell>
          <cell r="B62">
            <v>-3.69</v>
          </cell>
          <cell r="C62">
            <v>0</v>
          </cell>
          <cell r="D62">
            <v>0</v>
          </cell>
          <cell r="E62">
            <v>0</v>
          </cell>
          <cell r="F62">
            <v>0</v>
          </cell>
        </row>
        <row r="63">
          <cell r="A63" t="str">
            <v>Glendale</v>
          </cell>
          <cell r="B63">
            <v>0</v>
          </cell>
          <cell r="C63">
            <v>0</v>
          </cell>
          <cell r="D63">
            <v>0</v>
          </cell>
          <cell r="E63">
            <v>0</v>
          </cell>
          <cell r="F63">
            <v>0</v>
          </cell>
        </row>
        <row r="64">
          <cell r="A64" t="str">
            <v>Glendora</v>
          </cell>
          <cell r="B64">
            <v>0</v>
          </cell>
          <cell r="C64">
            <v>0</v>
          </cell>
          <cell r="D64">
            <v>0</v>
          </cell>
          <cell r="E64">
            <v>0</v>
          </cell>
          <cell r="F64">
            <v>0</v>
          </cell>
        </row>
        <row r="65">
          <cell r="A65" t="str">
            <v>Goleta</v>
          </cell>
          <cell r="B65">
            <v>0</v>
          </cell>
          <cell r="C65">
            <v>0</v>
          </cell>
          <cell r="D65">
            <v>0</v>
          </cell>
          <cell r="E65">
            <v>0</v>
          </cell>
          <cell r="F65">
            <v>0</v>
          </cell>
        </row>
        <row r="66">
          <cell r="A66" t="str">
            <v>Grand Terrace</v>
          </cell>
          <cell r="B66">
            <v>0</v>
          </cell>
          <cell r="C66">
            <v>0</v>
          </cell>
          <cell r="D66">
            <v>0</v>
          </cell>
          <cell r="E66">
            <v>0</v>
          </cell>
          <cell r="F66">
            <v>0</v>
          </cell>
        </row>
        <row r="67">
          <cell r="A67" t="str">
            <v>Hanford</v>
          </cell>
          <cell r="B67">
            <v>0</v>
          </cell>
          <cell r="C67">
            <v>0</v>
          </cell>
          <cell r="D67">
            <v>0</v>
          </cell>
          <cell r="E67">
            <v>0</v>
          </cell>
          <cell r="F67">
            <v>0</v>
          </cell>
        </row>
        <row r="68">
          <cell r="A68" t="str">
            <v>Hawaiian Gardens</v>
          </cell>
          <cell r="B68">
            <v>-1858.33</v>
          </cell>
          <cell r="C68">
            <v>1178377.9200000002</v>
          </cell>
          <cell r="D68">
            <v>14809.36</v>
          </cell>
          <cell r="E68">
            <v>3105.26</v>
          </cell>
          <cell r="F68">
            <v>1196292.5400000003</v>
          </cell>
        </row>
        <row r="69">
          <cell r="A69" t="str">
            <v>Hawthorne</v>
          </cell>
          <cell r="B69">
            <v>0</v>
          </cell>
          <cell r="C69">
            <v>0</v>
          </cell>
          <cell r="D69">
            <v>0</v>
          </cell>
          <cell r="E69">
            <v>0</v>
          </cell>
          <cell r="F69">
            <v>0</v>
          </cell>
        </row>
        <row r="70">
          <cell r="A70" t="str">
            <v>Hemet</v>
          </cell>
          <cell r="B70">
            <v>0</v>
          </cell>
          <cell r="C70">
            <v>0</v>
          </cell>
          <cell r="D70">
            <v>0</v>
          </cell>
          <cell r="E70">
            <v>0</v>
          </cell>
          <cell r="F70">
            <v>0</v>
          </cell>
        </row>
        <row r="71">
          <cell r="A71" t="str">
            <v>Hermosa Beach</v>
          </cell>
          <cell r="B71">
            <v>0</v>
          </cell>
          <cell r="C71">
            <v>0</v>
          </cell>
          <cell r="D71">
            <v>0</v>
          </cell>
          <cell r="E71">
            <v>0</v>
          </cell>
          <cell r="F71">
            <v>0</v>
          </cell>
        </row>
        <row r="72">
          <cell r="A72" t="str">
            <v>Hesperia</v>
          </cell>
          <cell r="B72">
            <v>0</v>
          </cell>
          <cell r="C72">
            <v>0</v>
          </cell>
          <cell r="D72">
            <v>578444.13</v>
          </cell>
          <cell r="E72">
            <v>8490.9199999999983</v>
          </cell>
          <cell r="F72">
            <v>586935.05000000005</v>
          </cell>
        </row>
        <row r="73">
          <cell r="A73" t="str">
            <v>Hidden Hills</v>
          </cell>
          <cell r="B73">
            <v>0</v>
          </cell>
          <cell r="C73">
            <v>0</v>
          </cell>
          <cell r="D73">
            <v>0</v>
          </cell>
          <cell r="E73">
            <v>0</v>
          </cell>
          <cell r="F73">
            <v>0</v>
          </cell>
        </row>
        <row r="74">
          <cell r="A74" t="str">
            <v>Highland</v>
          </cell>
          <cell r="B74">
            <v>0</v>
          </cell>
          <cell r="C74">
            <v>0</v>
          </cell>
          <cell r="D74">
            <v>0</v>
          </cell>
          <cell r="E74">
            <v>0</v>
          </cell>
          <cell r="F74">
            <v>0</v>
          </cell>
        </row>
        <row r="75">
          <cell r="A75" t="str">
            <v>Huntington Beach</v>
          </cell>
          <cell r="B75">
            <v>0</v>
          </cell>
          <cell r="C75">
            <v>0</v>
          </cell>
          <cell r="D75">
            <v>0</v>
          </cell>
          <cell r="E75">
            <v>0</v>
          </cell>
          <cell r="F75">
            <v>0</v>
          </cell>
        </row>
        <row r="76">
          <cell r="A76" t="str">
            <v>Huntington Park</v>
          </cell>
          <cell r="B76">
            <v>25632.68</v>
          </cell>
          <cell r="C76">
            <v>96320.9</v>
          </cell>
          <cell r="D76">
            <v>78006.45</v>
          </cell>
          <cell r="E76">
            <v>119086.43000000002</v>
          </cell>
          <cell r="F76">
            <v>293413.78000000003</v>
          </cell>
        </row>
        <row r="77">
          <cell r="A77" t="str">
            <v>Indian Wells</v>
          </cell>
          <cell r="B77">
            <v>0</v>
          </cell>
          <cell r="C77">
            <v>0</v>
          </cell>
          <cell r="D77">
            <v>0</v>
          </cell>
          <cell r="E77">
            <v>0</v>
          </cell>
          <cell r="F77">
            <v>0</v>
          </cell>
        </row>
        <row r="78">
          <cell r="A78" t="str">
            <v>Industry</v>
          </cell>
          <cell r="B78">
            <v>0</v>
          </cell>
          <cell r="C78">
            <v>0</v>
          </cell>
          <cell r="D78">
            <v>0</v>
          </cell>
          <cell r="E78">
            <v>0</v>
          </cell>
          <cell r="F78">
            <v>0</v>
          </cell>
        </row>
        <row r="79">
          <cell r="A79" t="str">
            <v>Inglewood</v>
          </cell>
          <cell r="B79">
            <v>0</v>
          </cell>
          <cell r="C79">
            <v>0</v>
          </cell>
          <cell r="D79">
            <v>0</v>
          </cell>
          <cell r="E79">
            <v>0</v>
          </cell>
          <cell r="F79">
            <v>0</v>
          </cell>
        </row>
        <row r="80">
          <cell r="A80" t="str">
            <v>Irvine</v>
          </cell>
          <cell r="B80">
            <v>1797.73</v>
          </cell>
          <cell r="C80">
            <v>16183.68</v>
          </cell>
          <cell r="D80">
            <v>181151.45</v>
          </cell>
          <cell r="E80">
            <v>43038.000000000007</v>
          </cell>
          <cell r="F80">
            <v>240373.13</v>
          </cell>
        </row>
        <row r="81">
          <cell r="A81" t="str">
            <v>Irwindale</v>
          </cell>
          <cell r="B81">
            <v>0</v>
          </cell>
          <cell r="C81">
            <v>0</v>
          </cell>
          <cell r="D81">
            <v>0</v>
          </cell>
          <cell r="E81">
            <v>0</v>
          </cell>
          <cell r="F81">
            <v>0</v>
          </cell>
        </row>
        <row r="82">
          <cell r="A82" t="str">
            <v>Jurupa Valley</v>
          </cell>
          <cell r="B82">
            <v>0</v>
          </cell>
          <cell r="C82">
            <v>0</v>
          </cell>
          <cell r="D82">
            <v>0</v>
          </cell>
          <cell r="E82">
            <v>0</v>
          </cell>
          <cell r="F82">
            <v>0</v>
          </cell>
        </row>
        <row r="83">
          <cell r="A83" t="str">
            <v>La Canada-Flintridge</v>
          </cell>
          <cell r="B83">
            <v>0</v>
          </cell>
          <cell r="C83">
            <v>0</v>
          </cell>
          <cell r="D83">
            <v>0</v>
          </cell>
          <cell r="E83">
            <v>0</v>
          </cell>
          <cell r="F83">
            <v>0</v>
          </cell>
        </row>
        <row r="84">
          <cell r="A84" t="str">
            <v>La Habra</v>
          </cell>
          <cell r="B84">
            <v>0</v>
          </cell>
          <cell r="C84">
            <v>0</v>
          </cell>
          <cell r="D84">
            <v>0</v>
          </cell>
          <cell r="E84">
            <v>0</v>
          </cell>
          <cell r="F84">
            <v>0</v>
          </cell>
        </row>
        <row r="85">
          <cell r="A85" t="str">
            <v>La Habra Heights</v>
          </cell>
          <cell r="B85">
            <v>0</v>
          </cell>
          <cell r="C85">
            <v>0</v>
          </cell>
          <cell r="D85">
            <v>0</v>
          </cell>
          <cell r="E85">
            <v>0</v>
          </cell>
          <cell r="F85">
            <v>0</v>
          </cell>
        </row>
        <row r="86">
          <cell r="A86" t="str">
            <v>La Mirada</v>
          </cell>
          <cell r="B86">
            <v>418.22</v>
          </cell>
          <cell r="C86">
            <v>823.6</v>
          </cell>
          <cell r="D86">
            <v>19862.89</v>
          </cell>
          <cell r="E86">
            <v>40019.480000000003</v>
          </cell>
          <cell r="F86">
            <v>60705.97</v>
          </cell>
        </row>
        <row r="87">
          <cell r="A87" t="str">
            <v>La Palma</v>
          </cell>
          <cell r="B87">
            <v>0</v>
          </cell>
          <cell r="C87">
            <v>0</v>
          </cell>
          <cell r="D87">
            <v>0</v>
          </cell>
          <cell r="E87">
            <v>0</v>
          </cell>
          <cell r="F87">
            <v>0</v>
          </cell>
        </row>
        <row r="88">
          <cell r="A88" t="str">
            <v>La Puente</v>
          </cell>
          <cell r="B88">
            <v>9471.89</v>
          </cell>
          <cell r="C88">
            <v>5934.33</v>
          </cell>
          <cell r="D88">
            <v>57899.22</v>
          </cell>
          <cell r="E88">
            <v>0</v>
          </cell>
          <cell r="F88">
            <v>63833.55</v>
          </cell>
        </row>
        <row r="89">
          <cell r="A89" t="str">
            <v>La Verne</v>
          </cell>
          <cell r="B89">
            <v>22517.19</v>
          </cell>
          <cell r="C89">
            <v>-3848.5</v>
          </cell>
          <cell r="D89">
            <v>417898.37999999995</v>
          </cell>
          <cell r="E89">
            <v>4203862.78</v>
          </cell>
          <cell r="F89">
            <v>4617912.66</v>
          </cell>
        </row>
        <row r="90">
          <cell r="A90" t="str">
            <v>Laguna Beach</v>
          </cell>
          <cell r="B90">
            <v>2148971.67</v>
          </cell>
          <cell r="C90">
            <v>1163783.58</v>
          </cell>
          <cell r="D90">
            <v>65368.350000000006</v>
          </cell>
          <cell r="E90">
            <v>50364.25</v>
          </cell>
          <cell r="F90">
            <v>1279516.1800000002</v>
          </cell>
        </row>
        <row r="91">
          <cell r="A91" t="str">
            <v>Laguna Hills</v>
          </cell>
          <cell r="B91">
            <v>0</v>
          </cell>
          <cell r="C91">
            <v>0</v>
          </cell>
          <cell r="D91">
            <v>0</v>
          </cell>
          <cell r="E91">
            <v>0</v>
          </cell>
          <cell r="F91">
            <v>0</v>
          </cell>
        </row>
        <row r="92">
          <cell r="A92" t="str">
            <v>Laguna Niguel</v>
          </cell>
          <cell r="B92">
            <v>0</v>
          </cell>
          <cell r="C92">
            <v>0</v>
          </cell>
          <cell r="D92">
            <v>0</v>
          </cell>
          <cell r="E92">
            <v>0</v>
          </cell>
          <cell r="F92">
            <v>0</v>
          </cell>
        </row>
        <row r="93">
          <cell r="A93" t="str">
            <v>Laguna Woods</v>
          </cell>
          <cell r="B93">
            <v>0</v>
          </cell>
          <cell r="C93">
            <v>0</v>
          </cell>
          <cell r="D93">
            <v>0</v>
          </cell>
          <cell r="E93">
            <v>0</v>
          </cell>
          <cell r="F93">
            <v>0</v>
          </cell>
        </row>
        <row r="94">
          <cell r="A94" t="str">
            <v>Lake Forest</v>
          </cell>
          <cell r="B94">
            <v>0</v>
          </cell>
          <cell r="C94">
            <v>0</v>
          </cell>
          <cell r="D94">
            <v>0</v>
          </cell>
          <cell r="E94">
            <v>0</v>
          </cell>
          <cell r="F94">
            <v>0</v>
          </cell>
        </row>
        <row r="95">
          <cell r="A95" t="str">
            <v>Lakewood</v>
          </cell>
          <cell r="B95">
            <v>596.65</v>
          </cell>
          <cell r="C95">
            <v>69680.47</v>
          </cell>
          <cell r="D95">
            <v>0</v>
          </cell>
          <cell r="E95">
            <v>0</v>
          </cell>
          <cell r="F95">
            <v>69680.47</v>
          </cell>
        </row>
        <row r="96">
          <cell r="A96" t="str">
            <v>Lancaster</v>
          </cell>
          <cell r="B96">
            <v>4003.88</v>
          </cell>
          <cell r="C96">
            <v>0</v>
          </cell>
          <cell r="D96">
            <v>0</v>
          </cell>
          <cell r="E96">
            <v>0</v>
          </cell>
          <cell r="F96">
            <v>0</v>
          </cell>
        </row>
        <row r="97">
          <cell r="A97" t="str">
            <v>Lawndale</v>
          </cell>
          <cell r="B97">
            <v>0</v>
          </cell>
          <cell r="C97">
            <v>0</v>
          </cell>
          <cell r="D97">
            <v>0</v>
          </cell>
          <cell r="E97">
            <v>0</v>
          </cell>
          <cell r="F97">
            <v>0</v>
          </cell>
        </row>
        <row r="98">
          <cell r="A98" t="str">
            <v>Lindsay</v>
          </cell>
          <cell r="B98">
            <v>0</v>
          </cell>
          <cell r="C98">
            <v>0</v>
          </cell>
          <cell r="D98">
            <v>0</v>
          </cell>
          <cell r="E98">
            <v>0</v>
          </cell>
          <cell r="F98">
            <v>0</v>
          </cell>
        </row>
        <row r="99">
          <cell r="A99" t="str">
            <v>Loma Linda</v>
          </cell>
          <cell r="B99">
            <v>0</v>
          </cell>
          <cell r="C99">
            <v>0</v>
          </cell>
          <cell r="D99">
            <v>0</v>
          </cell>
          <cell r="E99">
            <v>0</v>
          </cell>
          <cell r="F99">
            <v>0</v>
          </cell>
        </row>
        <row r="100">
          <cell r="A100" t="str">
            <v>Lomita</v>
          </cell>
          <cell r="B100">
            <v>0</v>
          </cell>
          <cell r="C100">
            <v>0</v>
          </cell>
          <cell r="D100">
            <v>0</v>
          </cell>
          <cell r="E100">
            <v>0</v>
          </cell>
          <cell r="F100">
            <v>0</v>
          </cell>
        </row>
        <row r="101">
          <cell r="A101" t="str">
            <v>Long Beach</v>
          </cell>
          <cell r="B101">
            <v>285759.95</v>
          </cell>
          <cell r="C101">
            <v>0</v>
          </cell>
          <cell r="D101">
            <v>0</v>
          </cell>
          <cell r="E101">
            <v>0</v>
          </cell>
          <cell r="F101">
            <v>0</v>
          </cell>
        </row>
        <row r="102">
          <cell r="A102" t="str">
            <v>Los Alamitos</v>
          </cell>
          <cell r="B102">
            <v>0</v>
          </cell>
          <cell r="C102">
            <v>0</v>
          </cell>
          <cell r="D102">
            <v>0</v>
          </cell>
          <cell r="E102">
            <v>0</v>
          </cell>
          <cell r="F102">
            <v>0</v>
          </cell>
        </row>
        <row r="103">
          <cell r="A103" t="str">
            <v>Los Angeles, City of</v>
          </cell>
          <cell r="B103">
            <v>0</v>
          </cell>
          <cell r="C103">
            <v>0</v>
          </cell>
          <cell r="D103">
            <v>0</v>
          </cell>
          <cell r="E103">
            <v>0</v>
          </cell>
          <cell r="F103">
            <v>0</v>
          </cell>
        </row>
        <row r="104">
          <cell r="A104" t="str">
            <v>Lynwood</v>
          </cell>
          <cell r="B104">
            <v>0</v>
          </cell>
          <cell r="C104">
            <v>0</v>
          </cell>
          <cell r="D104">
            <v>0</v>
          </cell>
          <cell r="E104">
            <v>0</v>
          </cell>
          <cell r="F104">
            <v>0</v>
          </cell>
        </row>
        <row r="105">
          <cell r="A105" t="str">
            <v>Malibu</v>
          </cell>
          <cell r="B105">
            <v>0</v>
          </cell>
          <cell r="C105">
            <v>0</v>
          </cell>
          <cell r="D105">
            <v>0</v>
          </cell>
          <cell r="E105">
            <v>0</v>
          </cell>
          <cell r="F105">
            <v>0</v>
          </cell>
        </row>
        <row r="106">
          <cell r="A106" t="str">
            <v>Mammoth Lakes</v>
          </cell>
          <cell r="B106">
            <v>0</v>
          </cell>
          <cell r="C106">
            <v>0</v>
          </cell>
          <cell r="D106">
            <v>0</v>
          </cell>
          <cell r="E106">
            <v>0</v>
          </cell>
          <cell r="F106">
            <v>0</v>
          </cell>
        </row>
        <row r="107">
          <cell r="A107" t="str">
            <v>Manhattan Beach</v>
          </cell>
          <cell r="B107">
            <v>0</v>
          </cell>
          <cell r="C107">
            <v>0</v>
          </cell>
          <cell r="D107">
            <v>0</v>
          </cell>
          <cell r="E107">
            <v>0</v>
          </cell>
          <cell r="F107">
            <v>0</v>
          </cell>
        </row>
        <row r="108">
          <cell r="A108" t="str">
            <v>Maywood</v>
          </cell>
          <cell r="B108">
            <v>5209.72</v>
          </cell>
          <cell r="C108">
            <v>4889.1000000000004</v>
          </cell>
          <cell r="D108">
            <v>262205.56</v>
          </cell>
          <cell r="E108">
            <v>0</v>
          </cell>
          <cell r="F108">
            <v>267094.65999999997</v>
          </cell>
        </row>
        <row r="109">
          <cell r="A109" t="str">
            <v>McFarland</v>
          </cell>
          <cell r="B109">
            <v>0</v>
          </cell>
          <cell r="C109">
            <v>0</v>
          </cell>
          <cell r="D109">
            <v>0</v>
          </cell>
          <cell r="E109">
            <v>0</v>
          </cell>
          <cell r="F109">
            <v>0</v>
          </cell>
        </row>
        <row r="110">
          <cell r="A110" t="str">
            <v>Menifee</v>
          </cell>
          <cell r="B110">
            <v>256.68</v>
          </cell>
          <cell r="C110">
            <v>25188.35</v>
          </cell>
          <cell r="D110">
            <v>0</v>
          </cell>
          <cell r="E110">
            <v>0</v>
          </cell>
          <cell r="F110">
            <v>25188.35</v>
          </cell>
        </row>
        <row r="111">
          <cell r="A111" t="str">
            <v>Mission Viejo</v>
          </cell>
          <cell r="B111">
            <v>0</v>
          </cell>
          <cell r="C111">
            <v>0</v>
          </cell>
          <cell r="D111">
            <v>0</v>
          </cell>
          <cell r="E111">
            <v>0</v>
          </cell>
          <cell r="F111">
            <v>0</v>
          </cell>
        </row>
        <row r="112">
          <cell r="A112" t="str">
            <v>Monrovia</v>
          </cell>
          <cell r="B112">
            <v>0</v>
          </cell>
          <cell r="C112">
            <v>0</v>
          </cell>
          <cell r="D112">
            <v>0</v>
          </cell>
          <cell r="E112">
            <v>0</v>
          </cell>
          <cell r="F112">
            <v>0</v>
          </cell>
        </row>
        <row r="113">
          <cell r="A113" t="str">
            <v>Montclair</v>
          </cell>
          <cell r="B113">
            <v>0</v>
          </cell>
          <cell r="C113">
            <v>0</v>
          </cell>
          <cell r="D113">
            <v>0</v>
          </cell>
          <cell r="E113">
            <v>0</v>
          </cell>
          <cell r="F113">
            <v>0</v>
          </cell>
        </row>
        <row r="114">
          <cell r="A114" t="str">
            <v>Montebello</v>
          </cell>
          <cell r="B114">
            <v>13796.720000000001</v>
          </cell>
          <cell r="C114">
            <v>67550.759999999995</v>
          </cell>
          <cell r="D114">
            <v>108651.77</v>
          </cell>
          <cell r="E114">
            <v>-190208.17</v>
          </cell>
          <cell r="F114">
            <v>-14005.640000000014</v>
          </cell>
        </row>
        <row r="115">
          <cell r="A115" t="str">
            <v>Monterey Park</v>
          </cell>
          <cell r="B115">
            <v>21022.37</v>
          </cell>
          <cell r="C115">
            <v>197463.45</v>
          </cell>
          <cell r="D115">
            <v>98408.62</v>
          </cell>
          <cell r="E115">
            <v>-74061.91</v>
          </cell>
          <cell r="F115">
            <v>221810.16</v>
          </cell>
        </row>
        <row r="116">
          <cell r="A116" t="str">
            <v>Moorpark</v>
          </cell>
          <cell r="B116">
            <v>0</v>
          </cell>
          <cell r="C116">
            <v>0</v>
          </cell>
          <cell r="D116">
            <v>0</v>
          </cell>
          <cell r="E116">
            <v>0</v>
          </cell>
          <cell r="F116">
            <v>0</v>
          </cell>
        </row>
        <row r="117">
          <cell r="A117" t="str">
            <v>Moreno Valley</v>
          </cell>
          <cell r="B117">
            <v>0</v>
          </cell>
          <cell r="C117">
            <v>0</v>
          </cell>
          <cell r="D117">
            <v>0</v>
          </cell>
          <cell r="E117">
            <v>0</v>
          </cell>
          <cell r="F117">
            <v>0</v>
          </cell>
        </row>
        <row r="118">
          <cell r="A118" t="str">
            <v>Murrieta</v>
          </cell>
          <cell r="B118">
            <v>0</v>
          </cell>
          <cell r="C118">
            <v>0</v>
          </cell>
          <cell r="D118">
            <v>0</v>
          </cell>
          <cell r="E118">
            <v>0</v>
          </cell>
          <cell r="F118">
            <v>0</v>
          </cell>
        </row>
        <row r="119">
          <cell r="A119" t="str">
            <v>Newport Beach</v>
          </cell>
          <cell r="B119">
            <v>0</v>
          </cell>
          <cell r="C119">
            <v>31140.609999999997</v>
          </cell>
          <cell r="D119">
            <v>243773.71000000002</v>
          </cell>
          <cell r="E119">
            <v>1435412.75</v>
          </cell>
          <cell r="F119">
            <v>1710327.07</v>
          </cell>
        </row>
        <row r="120">
          <cell r="A120" t="str">
            <v>Norco</v>
          </cell>
          <cell r="B120">
            <v>0</v>
          </cell>
          <cell r="C120">
            <v>0</v>
          </cell>
          <cell r="D120">
            <v>0</v>
          </cell>
          <cell r="E120">
            <v>0</v>
          </cell>
          <cell r="F120">
            <v>0</v>
          </cell>
        </row>
        <row r="121">
          <cell r="A121" t="str">
            <v>Norwalk</v>
          </cell>
          <cell r="B121">
            <v>0</v>
          </cell>
          <cell r="C121">
            <v>-18768.45</v>
          </cell>
          <cell r="D121">
            <v>46780.31</v>
          </cell>
          <cell r="E121">
            <v>1341026.4000000006</v>
          </cell>
          <cell r="F121">
            <v>1369038.2600000007</v>
          </cell>
        </row>
        <row r="122">
          <cell r="A122" t="str">
            <v>Ojai</v>
          </cell>
          <cell r="B122">
            <v>0</v>
          </cell>
          <cell r="C122">
            <v>0</v>
          </cell>
          <cell r="D122">
            <v>0</v>
          </cell>
          <cell r="E122">
            <v>0</v>
          </cell>
          <cell r="F122">
            <v>0</v>
          </cell>
        </row>
        <row r="123">
          <cell r="A123" t="str">
            <v>Ontario</v>
          </cell>
          <cell r="B123">
            <v>44874.3</v>
          </cell>
          <cell r="C123">
            <v>177129.25999999998</v>
          </cell>
          <cell r="D123">
            <v>265599.75000000006</v>
          </cell>
          <cell r="E123">
            <v>7147.56</v>
          </cell>
          <cell r="F123">
            <v>449876.57000000007</v>
          </cell>
        </row>
        <row r="124">
          <cell r="A124" t="str">
            <v>Orange</v>
          </cell>
          <cell r="B124">
            <v>0</v>
          </cell>
          <cell r="C124">
            <v>0</v>
          </cell>
          <cell r="D124">
            <v>0</v>
          </cell>
          <cell r="E124">
            <v>0</v>
          </cell>
          <cell r="F124">
            <v>0</v>
          </cell>
        </row>
        <row r="125">
          <cell r="A125" t="str">
            <v>Oxnard</v>
          </cell>
          <cell r="B125">
            <v>0</v>
          </cell>
          <cell r="C125">
            <v>0</v>
          </cell>
          <cell r="D125">
            <v>0</v>
          </cell>
          <cell r="E125">
            <v>0</v>
          </cell>
          <cell r="F125">
            <v>0</v>
          </cell>
        </row>
        <row r="126">
          <cell r="A126" t="str">
            <v>Palm Desert</v>
          </cell>
          <cell r="B126">
            <v>128637.56</v>
          </cell>
          <cell r="C126">
            <v>513183.16000000003</v>
          </cell>
          <cell r="D126">
            <v>53645.83</v>
          </cell>
          <cell r="E126">
            <v>39633.759999999995</v>
          </cell>
          <cell r="F126">
            <v>606462.75</v>
          </cell>
        </row>
        <row r="127">
          <cell r="A127" t="str">
            <v>Palm Springs</v>
          </cell>
          <cell r="B127">
            <v>890.44</v>
          </cell>
          <cell r="C127">
            <v>1107.6199999999999</v>
          </cell>
          <cell r="D127">
            <v>25703.770000000008</v>
          </cell>
          <cell r="E127">
            <v>1136.57</v>
          </cell>
          <cell r="F127">
            <v>27947.960000000006</v>
          </cell>
        </row>
        <row r="128">
          <cell r="A128" t="str">
            <v>Palmdale</v>
          </cell>
          <cell r="B128">
            <v>0</v>
          </cell>
          <cell r="C128">
            <v>0</v>
          </cell>
          <cell r="D128">
            <v>0</v>
          </cell>
          <cell r="E128">
            <v>0</v>
          </cell>
          <cell r="F128">
            <v>0</v>
          </cell>
        </row>
        <row r="129">
          <cell r="A129" t="str">
            <v>Palos Verdes Estates</v>
          </cell>
          <cell r="B129">
            <v>0</v>
          </cell>
          <cell r="C129">
            <v>0</v>
          </cell>
          <cell r="D129">
            <v>0</v>
          </cell>
          <cell r="E129">
            <v>0</v>
          </cell>
          <cell r="F129">
            <v>0</v>
          </cell>
        </row>
        <row r="130">
          <cell r="A130" t="str">
            <v>Paramount</v>
          </cell>
          <cell r="B130">
            <v>0</v>
          </cell>
          <cell r="C130">
            <v>0</v>
          </cell>
          <cell r="D130">
            <v>0</v>
          </cell>
          <cell r="E130">
            <v>0</v>
          </cell>
          <cell r="F130">
            <v>0</v>
          </cell>
        </row>
        <row r="131">
          <cell r="A131" t="str">
            <v>Pasadena</v>
          </cell>
          <cell r="B131">
            <v>0</v>
          </cell>
          <cell r="C131">
            <v>0</v>
          </cell>
          <cell r="D131">
            <v>0</v>
          </cell>
          <cell r="E131">
            <v>0</v>
          </cell>
          <cell r="F131">
            <v>0</v>
          </cell>
        </row>
        <row r="132">
          <cell r="A132" t="str">
            <v>Perris</v>
          </cell>
          <cell r="B132">
            <v>0</v>
          </cell>
          <cell r="C132">
            <v>0</v>
          </cell>
          <cell r="D132">
            <v>0</v>
          </cell>
          <cell r="E132">
            <v>0</v>
          </cell>
          <cell r="F132">
            <v>0</v>
          </cell>
        </row>
        <row r="133">
          <cell r="A133" t="str">
            <v>Pico Rivera</v>
          </cell>
          <cell r="B133">
            <v>0</v>
          </cell>
          <cell r="C133">
            <v>0</v>
          </cell>
          <cell r="D133">
            <v>0</v>
          </cell>
          <cell r="E133">
            <v>0</v>
          </cell>
          <cell r="F133">
            <v>0</v>
          </cell>
        </row>
        <row r="134">
          <cell r="A134" t="str">
            <v>Placentia</v>
          </cell>
          <cell r="B134">
            <v>0</v>
          </cell>
          <cell r="C134">
            <v>0</v>
          </cell>
          <cell r="D134">
            <v>0</v>
          </cell>
          <cell r="E134">
            <v>2550.02</v>
          </cell>
          <cell r="F134">
            <v>2550.02</v>
          </cell>
        </row>
        <row r="135">
          <cell r="A135" t="str">
            <v>Pomona</v>
          </cell>
          <cell r="B135">
            <v>63869.73</v>
          </cell>
          <cell r="C135">
            <v>0</v>
          </cell>
          <cell r="D135">
            <v>0</v>
          </cell>
          <cell r="E135">
            <v>0</v>
          </cell>
          <cell r="F135">
            <v>0</v>
          </cell>
        </row>
        <row r="136">
          <cell r="A136" t="str">
            <v>Port Hueneme</v>
          </cell>
          <cell r="B136">
            <v>0</v>
          </cell>
          <cell r="C136">
            <v>0</v>
          </cell>
          <cell r="D136">
            <v>0</v>
          </cell>
          <cell r="E136">
            <v>0</v>
          </cell>
          <cell r="F136">
            <v>0</v>
          </cell>
        </row>
        <row r="137">
          <cell r="A137" t="str">
            <v>Porterville</v>
          </cell>
          <cell r="B137">
            <v>584.13</v>
          </cell>
          <cell r="C137">
            <v>3251.16</v>
          </cell>
          <cell r="D137">
            <v>99017.63</v>
          </cell>
          <cell r="E137">
            <v>36144.449999999997</v>
          </cell>
          <cell r="F137">
            <v>138413.24</v>
          </cell>
        </row>
        <row r="138">
          <cell r="A138" t="str">
            <v>Rancho Cucamonga</v>
          </cell>
          <cell r="B138">
            <v>0</v>
          </cell>
          <cell r="C138">
            <v>0</v>
          </cell>
          <cell r="D138">
            <v>4431.8500000000004</v>
          </cell>
          <cell r="E138">
            <v>63024.099999999911</v>
          </cell>
          <cell r="F138">
            <v>67455.94999999991</v>
          </cell>
        </row>
        <row r="139">
          <cell r="A139" t="str">
            <v>Rancho Mirage</v>
          </cell>
          <cell r="B139">
            <v>0</v>
          </cell>
          <cell r="C139">
            <v>0</v>
          </cell>
          <cell r="D139">
            <v>0</v>
          </cell>
          <cell r="E139">
            <v>0</v>
          </cell>
          <cell r="F139">
            <v>0</v>
          </cell>
        </row>
        <row r="140">
          <cell r="A140" t="str">
            <v>Rancho Palos Verdes</v>
          </cell>
          <cell r="B140">
            <v>0</v>
          </cell>
          <cell r="C140">
            <v>1003.09</v>
          </cell>
          <cell r="D140">
            <v>175164.66</v>
          </cell>
          <cell r="E140">
            <v>617224.14999999944</v>
          </cell>
          <cell r="F140">
            <v>793391.89999999944</v>
          </cell>
        </row>
        <row r="141">
          <cell r="A141" t="str">
            <v>Rancho Santa Margarita</v>
          </cell>
          <cell r="B141">
            <v>0</v>
          </cell>
          <cell r="C141">
            <v>0</v>
          </cell>
          <cell r="D141">
            <v>0</v>
          </cell>
          <cell r="E141">
            <v>0</v>
          </cell>
          <cell r="F141">
            <v>0</v>
          </cell>
        </row>
        <row r="142">
          <cell r="A142" t="str">
            <v>Redlands</v>
          </cell>
          <cell r="B142">
            <v>17862.16</v>
          </cell>
          <cell r="C142">
            <v>6865.37</v>
          </cell>
          <cell r="D142">
            <v>2917.6800000000003</v>
          </cell>
          <cell r="E142">
            <v>1105.3499999999999</v>
          </cell>
          <cell r="F142">
            <v>10888.4</v>
          </cell>
        </row>
        <row r="143">
          <cell r="A143" t="str">
            <v>Redondo Beach</v>
          </cell>
          <cell r="B143">
            <v>70109.78</v>
          </cell>
          <cell r="C143">
            <v>26846.94</v>
          </cell>
          <cell r="D143">
            <v>60569.96</v>
          </cell>
          <cell r="E143">
            <v>78665.010000000009</v>
          </cell>
          <cell r="F143">
            <v>166081.91</v>
          </cell>
        </row>
        <row r="144">
          <cell r="A144" t="str">
            <v>Rialto</v>
          </cell>
          <cell r="B144">
            <v>1932.26</v>
          </cell>
          <cell r="C144">
            <v>1442.25</v>
          </cell>
          <cell r="D144">
            <v>555.66</v>
          </cell>
          <cell r="E144">
            <v>642.46</v>
          </cell>
          <cell r="F144">
            <v>2640.37</v>
          </cell>
        </row>
        <row r="145">
          <cell r="A145" t="str">
            <v>Ridgecrest</v>
          </cell>
          <cell r="B145">
            <v>0</v>
          </cell>
          <cell r="C145">
            <v>0</v>
          </cell>
          <cell r="D145">
            <v>0</v>
          </cell>
          <cell r="E145">
            <v>0</v>
          </cell>
          <cell r="F145">
            <v>0</v>
          </cell>
        </row>
        <row r="146">
          <cell r="A146" t="str">
            <v>Riverside, City of</v>
          </cell>
          <cell r="B146">
            <v>0</v>
          </cell>
          <cell r="C146">
            <v>0</v>
          </cell>
          <cell r="D146">
            <v>0</v>
          </cell>
          <cell r="E146">
            <v>0</v>
          </cell>
          <cell r="F146">
            <v>0</v>
          </cell>
        </row>
        <row r="147">
          <cell r="A147" t="str">
            <v>Rolling Hills</v>
          </cell>
          <cell r="B147">
            <v>211366.34</v>
          </cell>
          <cell r="C147">
            <v>738727.41999999993</v>
          </cell>
          <cell r="D147">
            <v>158794.41</v>
          </cell>
          <cell r="E147">
            <v>37870.240000000005</v>
          </cell>
          <cell r="F147">
            <v>935392.07</v>
          </cell>
        </row>
        <row r="148">
          <cell r="A148" t="str">
            <v>Rolling Hills Estates</v>
          </cell>
          <cell r="B148">
            <v>0</v>
          </cell>
          <cell r="C148">
            <v>0</v>
          </cell>
          <cell r="D148">
            <v>0</v>
          </cell>
          <cell r="E148">
            <v>0</v>
          </cell>
          <cell r="F148">
            <v>0</v>
          </cell>
        </row>
        <row r="149">
          <cell r="A149" t="str">
            <v>Rosemead</v>
          </cell>
          <cell r="B149">
            <v>0</v>
          </cell>
          <cell r="C149">
            <v>0</v>
          </cell>
          <cell r="D149">
            <v>0</v>
          </cell>
          <cell r="E149">
            <v>-175133.63</v>
          </cell>
          <cell r="F149">
            <v>-175133.63</v>
          </cell>
        </row>
        <row r="150">
          <cell r="A150" t="str">
            <v>San Bernardino</v>
          </cell>
          <cell r="B150">
            <v>25577.89</v>
          </cell>
          <cell r="C150">
            <v>11171.960000000001</v>
          </cell>
          <cell r="D150">
            <v>2736.5</v>
          </cell>
          <cell r="E150">
            <v>15061.960000000001</v>
          </cell>
          <cell r="F150">
            <v>28970.420000000002</v>
          </cell>
        </row>
        <row r="151">
          <cell r="A151" t="str">
            <v>San Dimas</v>
          </cell>
          <cell r="B151">
            <v>0</v>
          </cell>
          <cell r="C151">
            <v>0</v>
          </cell>
          <cell r="D151">
            <v>0</v>
          </cell>
          <cell r="E151">
            <v>-160567.52999999994</v>
          </cell>
          <cell r="F151">
            <v>-160567.52999999994</v>
          </cell>
        </row>
        <row r="152">
          <cell r="A152" t="str">
            <v>San Fernando</v>
          </cell>
          <cell r="B152">
            <v>0</v>
          </cell>
          <cell r="C152">
            <v>0</v>
          </cell>
          <cell r="D152">
            <v>0</v>
          </cell>
          <cell r="E152">
            <v>0</v>
          </cell>
          <cell r="F152">
            <v>0</v>
          </cell>
        </row>
        <row r="153">
          <cell r="A153" t="str">
            <v>San Gabriel</v>
          </cell>
          <cell r="B153">
            <v>0</v>
          </cell>
          <cell r="C153">
            <v>0</v>
          </cell>
          <cell r="D153">
            <v>0</v>
          </cell>
          <cell r="E153">
            <v>0</v>
          </cell>
          <cell r="F153">
            <v>0</v>
          </cell>
        </row>
        <row r="154">
          <cell r="A154" t="str">
            <v>San Jacinto</v>
          </cell>
          <cell r="B154">
            <v>0</v>
          </cell>
          <cell r="C154">
            <v>0</v>
          </cell>
          <cell r="D154">
            <v>0</v>
          </cell>
          <cell r="E154">
            <v>0</v>
          </cell>
          <cell r="F154">
            <v>0</v>
          </cell>
        </row>
        <row r="155">
          <cell r="A155" t="str">
            <v>San Marino</v>
          </cell>
          <cell r="B155">
            <v>-0.01</v>
          </cell>
          <cell r="C155">
            <v>-2802.62</v>
          </cell>
          <cell r="D155">
            <v>292033.28000000003</v>
          </cell>
          <cell r="E155">
            <v>757641.46999999962</v>
          </cell>
          <cell r="F155">
            <v>1046872.1299999997</v>
          </cell>
        </row>
        <row r="156">
          <cell r="A156" t="str">
            <v>Santa Ana</v>
          </cell>
          <cell r="B156">
            <v>2482524.6999999997</v>
          </cell>
          <cell r="C156">
            <v>192714.81</v>
          </cell>
          <cell r="D156">
            <v>8942328.1099999994</v>
          </cell>
          <cell r="E156">
            <v>933282.97000000393</v>
          </cell>
          <cell r="F156">
            <v>10068325.890000004</v>
          </cell>
        </row>
        <row r="157">
          <cell r="A157" t="str">
            <v>Santa Barbara</v>
          </cell>
          <cell r="B157">
            <v>5580.8099999999995</v>
          </cell>
          <cell r="C157">
            <v>905.48</v>
          </cell>
          <cell r="D157">
            <v>31034.18</v>
          </cell>
          <cell r="E157">
            <v>71191.609999999986</v>
          </cell>
          <cell r="F157">
            <v>103131.26999999999</v>
          </cell>
        </row>
        <row r="158">
          <cell r="A158" t="str">
            <v>Santa Clarita</v>
          </cell>
          <cell r="B158">
            <v>0</v>
          </cell>
          <cell r="C158">
            <v>0</v>
          </cell>
          <cell r="D158">
            <v>0</v>
          </cell>
          <cell r="E158">
            <v>0</v>
          </cell>
          <cell r="F158">
            <v>0</v>
          </cell>
        </row>
        <row r="159">
          <cell r="A159" t="str">
            <v>Santa Fe Springs</v>
          </cell>
          <cell r="B159">
            <v>0</v>
          </cell>
          <cell r="C159">
            <v>0</v>
          </cell>
          <cell r="D159">
            <v>0</v>
          </cell>
          <cell r="E159">
            <v>0</v>
          </cell>
          <cell r="F159">
            <v>0</v>
          </cell>
        </row>
        <row r="160">
          <cell r="A160" t="str">
            <v>Santa Monica</v>
          </cell>
          <cell r="B160">
            <v>0</v>
          </cell>
          <cell r="C160">
            <v>0</v>
          </cell>
          <cell r="D160">
            <v>0</v>
          </cell>
          <cell r="E160">
            <v>0</v>
          </cell>
          <cell r="F160">
            <v>0</v>
          </cell>
        </row>
        <row r="161">
          <cell r="A161" t="str">
            <v>Santa Paula</v>
          </cell>
          <cell r="B161">
            <v>0</v>
          </cell>
          <cell r="C161">
            <v>0</v>
          </cell>
          <cell r="D161">
            <v>0</v>
          </cell>
          <cell r="E161">
            <v>0</v>
          </cell>
          <cell r="F161">
            <v>0</v>
          </cell>
        </row>
        <row r="162">
          <cell r="A162" t="str">
            <v>Seal Beach</v>
          </cell>
          <cell r="B162">
            <v>0</v>
          </cell>
          <cell r="C162">
            <v>0</v>
          </cell>
          <cell r="D162">
            <v>0</v>
          </cell>
          <cell r="E162">
            <v>0</v>
          </cell>
          <cell r="F162">
            <v>0</v>
          </cell>
        </row>
        <row r="163">
          <cell r="A163" t="str">
            <v>Sierra Madre</v>
          </cell>
          <cell r="B163">
            <v>0</v>
          </cell>
          <cell r="C163">
            <v>0</v>
          </cell>
          <cell r="D163">
            <v>0</v>
          </cell>
          <cell r="E163">
            <v>0</v>
          </cell>
          <cell r="F163">
            <v>0</v>
          </cell>
        </row>
        <row r="164">
          <cell r="A164" t="str">
            <v>Signal Hill</v>
          </cell>
          <cell r="B164">
            <v>0</v>
          </cell>
          <cell r="C164">
            <v>0</v>
          </cell>
          <cell r="D164">
            <v>0</v>
          </cell>
          <cell r="E164">
            <v>0</v>
          </cell>
          <cell r="F164">
            <v>0</v>
          </cell>
        </row>
        <row r="165">
          <cell r="A165" t="str">
            <v>Simi Valley</v>
          </cell>
          <cell r="B165">
            <v>984.65</v>
          </cell>
          <cell r="C165">
            <v>8919.4699999999993</v>
          </cell>
          <cell r="D165">
            <v>126132.29000000001</v>
          </cell>
          <cell r="E165">
            <v>0</v>
          </cell>
          <cell r="F165">
            <v>135051.76</v>
          </cell>
        </row>
        <row r="166">
          <cell r="A166" t="str">
            <v>South El Monte</v>
          </cell>
          <cell r="B166">
            <v>0</v>
          </cell>
          <cell r="C166">
            <v>0</v>
          </cell>
          <cell r="D166">
            <v>4855.91</v>
          </cell>
          <cell r="E166">
            <v>0</v>
          </cell>
          <cell r="F166">
            <v>4855.91</v>
          </cell>
        </row>
        <row r="167">
          <cell r="A167" t="str">
            <v>South Gate</v>
          </cell>
          <cell r="B167">
            <v>8482.2999999999993</v>
          </cell>
          <cell r="C167">
            <v>33698.589999999997</v>
          </cell>
          <cell r="D167">
            <v>61602.8</v>
          </cell>
          <cell r="E167">
            <v>0</v>
          </cell>
          <cell r="F167">
            <v>95301.39</v>
          </cell>
        </row>
        <row r="168">
          <cell r="A168" t="str">
            <v>South Pasadena</v>
          </cell>
          <cell r="B168">
            <v>574231.66</v>
          </cell>
          <cell r="C168">
            <v>209098.33</v>
          </cell>
          <cell r="D168">
            <v>124851.42</v>
          </cell>
          <cell r="E168">
            <v>88521.42</v>
          </cell>
          <cell r="F168">
            <v>422471.17</v>
          </cell>
        </row>
        <row r="169">
          <cell r="A169" t="str">
            <v>Stanton</v>
          </cell>
          <cell r="B169">
            <v>2875.13</v>
          </cell>
          <cell r="C169">
            <v>3576.39</v>
          </cell>
          <cell r="D169">
            <v>2857.1</v>
          </cell>
          <cell r="E169">
            <v>6466.3099999999995</v>
          </cell>
          <cell r="F169">
            <v>12899.8</v>
          </cell>
        </row>
        <row r="170">
          <cell r="A170" t="str">
            <v>Tehachapi</v>
          </cell>
          <cell r="B170">
            <v>10012.039999999999</v>
          </cell>
          <cell r="C170">
            <v>975.7</v>
          </cell>
          <cell r="D170">
            <v>74237.7</v>
          </cell>
          <cell r="E170">
            <v>52495.73</v>
          </cell>
          <cell r="F170">
            <v>127709.13</v>
          </cell>
        </row>
        <row r="171">
          <cell r="A171" t="str">
            <v>Temecula</v>
          </cell>
          <cell r="B171">
            <v>0</v>
          </cell>
          <cell r="C171">
            <v>0</v>
          </cell>
          <cell r="D171">
            <v>0</v>
          </cell>
          <cell r="E171">
            <v>0</v>
          </cell>
          <cell r="F171">
            <v>0</v>
          </cell>
        </row>
        <row r="172">
          <cell r="A172" t="str">
            <v>Temple City</v>
          </cell>
          <cell r="B172">
            <v>0</v>
          </cell>
          <cell r="C172">
            <v>0</v>
          </cell>
          <cell r="D172">
            <v>0</v>
          </cell>
          <cell r="E172">
            <v>0</v>
          </cell>
          <cell r="F172">
            <v>0</v>
          </cell>
        </row>
        <row r="173">
          <cell r="A173" t="str">
            <v>Thousand Oaks</v>
          </cell>
          <cell r="B173">
            <v>5858.79</v>
          </cell>
          <cell r="C173">
            <v>157375.65</v>
          </cell>
          <cell r="D173">
            <v>19287.13</v>
          </cell>
          <cell r="E173">
            <v>112500.78</v>
          </cell>
          <cell r="F173">
            <v>289163.56</v>
          </cell>
        </row>
        <row r="174">
          <cell r="A174" t="str">
            <v>Torrance</v>
          </cell>
          <cell r="B174">
            <v>0</v>
          </cell>
          <cell r="C174">
            <v>0</v>
          </cell>
          <cell r="D174">
            <v>0</v>
          </cell>
          <cell r="E174">
            <v>-421280.67</v>
          </cell>
          <cell r="F174">
            <v>-421280.67</v>
          </cell>
        </row>
        <row r="175">
          <cell r="A175" t="str">
            <v>Tulare</v>
          </cell>
          <cell r="B175">
            <v>0</v>
          </cell>
          <cell r="C175">
            <v>0</v>
          </cell>
          <cell r="D175">
            <v>0</v>
          </cell>
          <cell r="E175">
            <v>0</v>
          </cell>
          <cell r="F175">
            <v>0</v>
          </cell>
        </row>
        <row r="176">
          <cell r="A176" t="str">
            <v>Tustin</v>
          </cell>
          <cell r="B176">
            <v>11302.64</v>
          </cell>
          <cell r="C176">
            <v>2214.9900000000002</v>
          </cell>
          <cell r="D176">
            <v>5217.99</v>
          </cell>
          <cell r="E176">
            <v>40832.94000000001</v>
          </cell>
          <cell r="F176">
            <v>48265.920000000006</v>
          </cell>
        </row>
        <row r="177">
          <cell r="A177" t="str">
            <v>Twentynine Palms</v>
          </cell>
          <cell r="B177">
            <v>0</v>
          </cell>
          <cell r="C177">
            <v>0</v>
          </cell>
          <cell r="D177">
            <v>0</v>
          </cell>
          <cell r="E177">
            <v>-7836.65</v>
          </cell>
          <cell r="F177">
            <v>-7836.65</v>
          </cell>
        </row>
        <row r="178">
          <cell r="A178" t="str">
            <v>Unincorporated Fresno</v>
          </cell>
          <cell r="B178">
            <v>0</v>
          </cell>
          <cell r="C178">
            <v>0</v>
          </cell>
          <cell r="D178">
            <v>0</v>
          </cell>
          <cell r="E178">
            <v>0</v>
          </cell>
          <cell r="F178">
            <v>0</v>
          </cell>
        </row>
        <row r="179">
          <cell r="A179" t="str">
            <v>Unincorporated Imperial</v>
          </cell>
          <cell r="B179">
            <v>0</v>
          </cell>
          <cell r="C179">
            <v>0</v>
          </cell>
          <cell r="D179">
            <v>0</v>
          </cell>
          <cell r="E179">
            <v>0</v>
          </cell>
          <cell r="F179">
            <v>0</v>
          </cell>
        </row>
        <row r="180">
          <cell r="A180" t="str">
            <v>Unincorporated Inyo</v>
          </cell>
          <cell r="B180">
            <v>0</v>
          </cell>
          <cell r="C180">
            <v>0</v>
          </cell>
          <cell r="D180">
            <v>0</v>
          </cell>
          <cell r="E180">
            <v>0</v>
          </cell>
          <cell r="F180">
            <v>0</v>
          </cell>
        </row>
        <row r="181">
          <cell r="A181" t="str">
            <v>Unincorporated Kern</v>
          </cell>
          <cell r="B181">
            <v>0</v>
          </cell>
          <cell r="C181">
            <v>0</v>
          </cell>
          <cell r="D181">
            <v>0</v>
          </cell>
          <cell r="E181">
            <v>0</v>
          </cell>
          <cell r="F181">
            <v>0</v>
          </cell>
        </row>
        <row r="182">
          <cell r="A182" t="str">
            <v>Unincorporated Kings</v>
          </cell>
          <cell r="B182">
            <v>0</v>
          </cell>
          <cell r="C182">
            <v>0</v>
          </cell>
          <cell r="D182">
            <v>0</v>
          </cell>
          <cell r="E182">
            <v>0</v>
          </cell>
          <cell r="F182">
            <v>0</v>
          </cell>
        </row>
        <row r="183">
          <cell r="A183" t="str">
            <v>Unincorporated Los Angeles</v>
          </cell>
          <cell r="B183">
            <v>-29357.869999999995</v>
          </cell>
          <cell r="C183">
            <v>2935092.26</v>
          </cell>
          <cell r="D183">
            <v>3892734.5300000003</v>
          </cell>
          <cell r="E183">
            <v>3582809.660000002</v>
          </cell>
          <cell r="F183">
            <v>10410636.450000003</v>
          </cell>
        </row>
        <row r="184">
          <cell r="A184" t="str">
            <v>Unincorporated Madera</v>
          </cell>
          <cell r="B184">
            <v>0</v>
          </cell>
          <cell r="C184">
            <v>0</v>
          </cell>
          <cell r="D184">
            <v>0</v>
          </cell>
          <cell r="E184">
            <v>0</v>
          </cell>
          <cell r="F184">
            <v>0</v>
          </cell>
        </row>
        <row r="185">
          <cell r="A185" t="str">
            <v>Unincorporated Mono</v>
          </cell>
          <cell r="B185">
            <v>0</v>
          </cell>
          <cell r="C185">
            <v>0</v>
          </cell>
          <cell r="D185">
            <v>0</v>
          </cell>
          <cell r="E185">
            <v>0</v>
          </cell>
          <cell r="F185">
            <v>0</v>
          </cell>
        </row>
        <row r="186">
          <cell r="A186" t="str">
            <v>Unincorporated Orange</v>
          </cell>
          <cell r="B186">
            <v>5105859.9400000004</v>
          </cell>
          <cell r="C186">
            <v>15262539.719999999</v>
          </cell>
          <cell r="D186">
            <v>687355.3899999999</v>
          </cell>
          <cell r="E186">
            <v>1632246.9899999991</v>
          </cell>
          <cell r="F186">
            <v>17582142.099999998</v>
          </cell>
        </row>
        <row r="187">
          <cell r="A187" t="str">
            <v>Unincorporated Riverside</v>
          </cell>
          <cell r="B187">
            <v>0</v>
          </cell>
          <cell r="C187">
            <v>0</v>
          </cell>
          <cell r="D187">
            <v>0</v>
          </cell>
          <cell r="E187">
            <v>0</v>
          </cell>
          <cell r="F187">
            <v>0</v>
          </cell>
        </row>
        <row r="188">
          <cell r="A188" t="str">
            <v>Unincorporated San Bernardino</v>
          </cell>
          <cell r="B188">
            <v>0</v>
          </cell>
          <cell r="C188">
            <v>0</v>
          </cell>
          <cell r="D188">
            <v>0</v>
          </cell>
          <cell r="E188">
            <v>-733417.57000000007</v>
          </cell>
          <cell r="F188">
            <v>-733417.57000000007</v>
          </cell>
        </row>
        <row r="189">
          <cell r="A189" t="str">
            <v>Unincorporated San Diego</v>
          </cell>
          <cell r="B189">
            <v>0</v>
          </cell>
          <cell r="C189">
            <v>0</v>
          </cell>
          <cell r="D189">
            <v>0</v>
          </cell>
          <cell r="E189">
            <v>0</v>
          </cell>
          <cell r="F189">
            <v>0</v>
          </cell>
        </row>
        <row r="190">
          <cell r="A190" t="str">
            <v>Unincorporated Santa Barbara</v>
          </cell>
          <cell r="B190">
            <v>0</v>
          </cell>
          <cell r="C190">
            <v>0</v>
          </cell>
          <cell r="D190">
            <v>0</v>
          </cell>
          <cell r="E190">
            <v>0</v>
          </cell>
          <cell r="F190">
            <v>0</v>
          </cell>
        </row>
        <row r="191">
          <cell r="A191" t="str">
            <v>Unincorporated Tulare</v>
          </cell>
          <cell r="B191">
            <v>0</v>
          </cell>
          <cell r="C191">
            <v>0</v>
          </cell>
          <cell r="D191">
            <v>0</v>
          </cell>
          <cell r="E191">
            <v>0</v>
          </cell>
          <cell r="F191">
            <v>0</v>
          </cell>
        </row>
        <row r="192">
          <cell r="A192" t="str">
            <v>Unincorporated Tuolumne</v>
          </cell>
          <cell r="B192">
            <v>0</v>
          </cell>
          <cell r="C192">
            <v>0</v>
          </cell>
          <cell r="D192">
            <v>0</v>
          </cell>
          <cell r="E192">
            <v>0</v>
          </cell>
          <cell r="F192">
            <v>0</v>
          </cell>
        </row>
        <row r="193">
          <cell r="A193" t="str">
            <v>Unincorporated Ventura</v>
          </cell>
          <cell r="B193">
            <v>0</v>
          </cell>
          <cell r="C193">
            <v>0</v>
          </cell>
          <cell r="D193">
            <v>0</v>
          </cell>
          <cell r="E193">
            <v>0</v>
          </cell>
          <cell r="F193">
            <v>0</v>
          </cell>
        </row>
        <row r="194">
          <cell r="A194" t="str">
            <v>Upland</v>
          </cell>
          <cell r="B194">
            <v>2598032.06</v>
          </cell>
          <cell r="C194">
            <v>559721.97</v>
          </cell>
          <cell r="D194">
            <v>213008.1</v>
          </cell>
          <cell r="E194">
            <v>130085.03000000003</v>
          </cell>
          <cell r="F194">
            <v>902815.1</v>
          </cell>
        </row>
        <row r="195">
          <cell r="A195" t="str">
            <v>Ventura</v>
          </cell>
          <cell r="B195">
            <v>0</v>
          </cell>
          <cell r="C195">
            <v>0</v>
          </cell>
          <cell r="D195">
            <v>0</v>
          </cell>
          <cell r="E195">
            <v>0</v>
          </cell>
          <cell r="F195">
            <v>0</v>
          </cell>
        </row>
        <row r="196">
          <cell r="A196" t="str">
            <v>Victorville</v>
          </cell>
          <cell r="B196">
            <v>0</v>
          </cell>
          <cell r="C196">
            <v>0</v>
          </cell>
          <cell r="D196">
            <v>-1628.54</v>
          </cell>
          <cell r="E196">
            <v>680639.19000000006</v>
          </cell>
          <cell r="F196">
            <v>679010.65</v>
          </cell>
        </row>
        <row r="197">
          <cell r="A197" t="str">
            <v>Villa Park</v>
          </cell>
          <cell r="B197">
            <v>0</v>
          </cell>
          <cell r="C197">
            <v>0</v>
          </cell>
          <cell r="D197">
            <v>0</v>
          </cell>
          <cell r="E197">
            <v>0</v>
          </cell>
          <cell r="F197">
            <v>0</v>
          </cell>
        </row>
        <row r="198">
          <cell r="A198" t="str">
            <v>Visalia</v>
          </cell>
          <cell r="B198">
            <v>7784.8099999999995</v>
          </cell>
          <cell r="C198">
            <v>0</v>
          </cell>
          <cell r="D198">
            <v>0</v>
          </cell>
          <cell r="E198">
            <v>0</v>
          </cell>
          <cell r="F198">
            <v>0</v>
          </cell>
        </row>
        <row r="199">
          <cell r="A199" t="str">
            <v>Walnut</v>
          </cell>
          <cell r="B199">
            <v>0</v>
          </cell>
          <cell r="C199">
            <v>0</v>
          </cell>
          <cell r="D199">
            <v>0</v>
          </cell>
          <cell r="E199">
            <v>0</v>
          </cell>
          <cell r="F199">
            <v>0</v>
          </cell>
        </row>
        <row r="200">
          <cell r="A200" t="str">
            <v>West Covina</v>
          </cell>
          <cell r="B200">
            <v>2106915.17</v>
          </cell>
          <cell r="C200">
            <v>19260.7</v>
          </cell>
          <cell r="D200">
            <v>3125.09</v>
          </cell>
          <cell r="E200">
            <v>28376.230000000003</v>
          </cell>
          <cell r="F200">
            <v>50762.020000000004</v>
          </cell>
        </row>
        <row r="201">
          <cell r="A201" t="str">
            <v>West Hollywood</v>
          </cell>
          <cell r="B201">
            <v>100795.23000000001</v>
          </cell>
          <cell r="C201">
            <v>380426.14999999997</v>
          </cell>
          <cell r="D201">
            <v>819683.45000000007</v>
          </cell>
          <cell r="E201">
            <v>4023646.1800000039</v>
          </cell>
          <cell r="F201">
            <v>5223755.780000004</v>
          </cell>
        </row>
        <row r="202">
          <cell r="A202" t="str">
            <v>Westlake Village</v>
          </cell>
          <cell r="B202">
            <v>0</v>
          </cell>
          <cell r="C202">
            <v>0</v>
          </cell>
          <cell r="D202">
            <v>0</v>
          </cell>
          <cell r="E202">
            <v>0</v>
          </cell>
          <cell r="F202">
            <v>0</v>
          </cell>
        </row>
        <row r="203">
          <cell r="A203" t="str">
            <v>Westminster</v>
          </cell>
          <cell r="B203">
            <v>3974983.97</v>
          </cell>
          <cell r="C203">
            <v>1468008.46</v>
          </cell>
          <cell r="D203">
            <v>2056340.29</v>
          </cell>
          <cell r="E203">
            <v>104005.0500000001</v>
          </cell>
          <cell r="F203">
            <v>3628353.8</v>
          </cell>
        </row>
        <row r="204">
          <cell r="A204" t="str">
            <v>Whittier</v>
          </cell>
          <cell r="B204">
            <v>20578.62</v>
          </cell>
          <cell r="C204">
            <v>-128242.69</v>
          </cell>
          <cell r="D204">
            <v>90004.82</v>
          </cell>
          <cell r="E204">
            <v>119869.10999999999</v>
          </cell>
          <cell r="F204">
            <v>81631.239999999991</v>
          </cell>
        </row>
        <row r="205">
          <cell r="A205" t="str">
            <v>Wildomar</v>
          </cell>
          <cell r="B205">
            <v>0</v>
          </cell>
          <cell r="C205">
            <v>0</v>
          </cell>
          <cell r="D205">
            <v>0</v>
          </cell>
          <cell r="E205">
            <v>0</v>
          </cell>
          <cell r="F205">
            <v>0</v>
          </cell>
        </row>
        <row r="206">
          <cell r="A206" t="str">
            <v>Woodlake</v>
          </cell>
          <cell r="B206">
            <v>0</v>
          </cell>
          <cell r="C206">
            <v>0</v>
          </cell>
          <cell r="D206">
            <v>0</v>
          </cell>
          <cell r="E206">
            <v>0</v>
          </cell>
          <cell r="F206">
            <v>0</v>
          </cell>
        </row>
        <row r="207">
          <cell r="A207" t="str">
            <v>Yorba Linda</v>
          </cell>
          <cell r="B207">
            <v>0</v>
          </cell>
          <cell r="C207">
            <v>0</v>
          </cell>
          <cell r="D207">
            <v>0</v>
          </cell>
          <cell r="E207">
            <v>0</v>
          </cell>
          <cell r="F207">
            <v>0</v>
          </cell>
        </row>
        <row r="208">
          <cell r="A208" t="str">
            <v>Yucaipa</v>
          </cell>
          <cell r="B208">
            <v>0</v>
          </cell>
          <cell r="C208">
            <v>0</v>
          </cell>
          <cell r="D208">
            <v>0</v>
          </cell>
          <cell r="E208">
            <v>0</v>
          </cell>
          <cell r="F208">
            <v>0</v>
          </cell>
        </row>
        <row r="209">
          <cell r="A209" t="str">
            <v>Yucca Valley</v>
          </cell>
          <cell r="B209">
            <v>-299.95999999999913</v>
          </cell>
          <cell r="C209">
            <v>1404946.83</v>
          </cell>
          <cell r="D209">
            <v>36874.89</v>
          </cell>
          <cell r="E209">
            <v>52624.109999999986</v>
          </cell>
          <cell r="F209">
            <v>1494445.8299999998</v>
          </cell>
        </row>
      </sheetData>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driveId="b!tAPAVHBdOUmJC-3xKzY5jeAeTd12er1KmHfXqZ_OyzOEnEx_pFllQq6Psui40WWH" itemId="01GYZWOJW6T3O67QI4IRE3BFHX4MHXCVGV">
      <xxl21:absoluteUrl r:id="rId2"/>
    </xxl21:alternateUrls>
    <sheetNames>
      <sheetName val="BExRepositorySheet"/>
      <sheetName val="2022"/>
      <sheetName val="Reallocation"/>
      <sheetName val="SAP Cost Data (2)"/>
      <sheetName val="2025 Alloc_Expend Sum"/>
      <sheetName val="Project Summary List"/>
      <sheetName val="Project Detail List"/>
      <sheetName val="Inactive Project Detail List "/>
      <sheetName val="Case 9365"/>
      <sheetName val="GovAgency List "/>
      <sheetName val="SAP Cost Data"/>
      <sheetName val="SAP Order Status Data "/>
      <sheetName val="Agency Status "/>
      <sheetName val="GovAgency List  "/>
      <sheetName val="Robin's Dates 11-21-11"/>
      <sheetName val="PC"/>
      <sheetName val="Reference"/>
      <sheetName val="City Transfers"/>
    </sheetNames>
    <sheetDataSet>
      <sheetData sheetId="0"/>
      <sheetData sheetId="1"/>
      <sheetData sheetId="2"/>
      <sheetData sheetId="3"/>
      <sheetData sheetId="4">
        <row r="4">
          <cell r="A4" t="str">
            <v>Government Agency</v>
          </cell>
          <cell r="B4" t="str">
            <v>Historical Allocation</v>
          </cell>
          <cell r="C4" t="str">
            <v>Annual Allocation</v>
          </cell>
          <cell r="D4" t="str">
            <v>Total Allocation (b) + (c)</v>
          </cell>
          <cell r="E4" t="str">
            <v xml:space="preserve">Historical Transfer </v>
          </cell>
          <cell r="F4" t="str">
            <v>Annual Transfer</v>
          </cell>
          <cell r="G4" t="str">
            <v>Total Transfer (e) + (f)</v>
          </cell>
          <cell r="H4" t="str">
            <v>Adjusted Allocation Total             (d) + (g)</v>
          </cell>
          <cell r="I4" t="str">
            <v>Historical Approved Funds to Subsidize R20B Engin. Fees</v>
          </cell>
          <cell r="J4" t="str">
            <v>Historical Complete</v>
          </cell>
          <cell r="K4" t="str">
            <v>ANNUAL Approved Funds to Subsidize R20B Engin. Fees</v>
          </cell>
          <cell r="L4" t="str">
            <v>Annual 20A Complete</v>
          </cell>
          <cell r="M4" t="str">
            <v>R20B Total Complete               (i) + (k)</v>
          </cell>
          <cell r="N4" t="str">
            <v>R20A Total Complete                  (j) + (l)</v>
          </cell>
          <cell r="O4" t="str">
            <v>Total Complete      (m) +(n)</v>
          </cell>
          <cell r="P4" t="str">
            <v>Incomplete</v>
          </cell>
          <cell r="Q4" t="str">
            <v>Total Expend          (m) + (n)</v>
          </cell>
          <cell r="R4" t="str">
            <v>Over Expend neg. value    (h) - (o)</v>
          </cell>
          <cell r="S4" t="str">
            <v>Under Expend     pos. value      (h) - (o)</v>
          </cell>
          <cell r="T4" t="str">
            <v>The "GAP" Total (p) + (q)</v>
          </cell>
          <cell r="U4" t="str">
            <v>Committed Incomplete</v>
          </cell>
          <cell r="V4" t="str">
            <v>Committed Pending</v>
          </cell>
          <cell r="W4" t="str">
            <v>Total Committed       (s) + (t)</v>
          </cell>
          <cell r="X4" t="str">
            <v>Reserve Amount     pos. value     (r) - (u) &gt; (0)</v>
          </cell>
          <cell r="Y4" t="str">
            <v>Mortgage Amount       neg. value       (r) - (u) &lt; (0)</v>
          </cell>
          <cell r="Z4" t="str">
            <v>Future Project</v>
          </cell>
          <cell r="AA4" t="str">
            <v>Case 9365</v>
          </cell>
          <cell r="AB4" t="str">
            <v xml:space="preserve">Years Mortgaged </v>
          </cell>
          <cell r="AC4" t="str">
            <v xml:space="preserve">Active Status </v>
          </cell>
          <cell r="AD4" t="str">
            <v xml:space="preserve">2025 YE Allocation Balance </v>
          </cell>
        </row>
        <row r="5">
          <cell r="A5" t="str">
            <v>Adelanto</v>
          </cell>
          <cell r="B5">
            <v>835979.54164752224</v>
          </cell>
          <cell r="C5">
            <v>0</v>
          </cell>
          <cell r="D5">
            <v>835979.54164752224</v>
          </cell>
          <cell r="E5">
            <v>0</v>
          </cell>
          <cell r="F5">
            <v>0</v>
          </cell>
          <cell r="G5">
            <v>0</v>
          </cell>
          <cell r="H5">
            <v>835979.54164752224</v>
          </cell>
          <cell r="I5">
            <v>0</v>
          </cell>
          <cell r="J5">
            <v>862992.11</v>
          </cell>
          <cell r="K5">
            <v>0</v>
          </cell>
          <cell r="L5">
            <v>0</v>
          </cell>
          <cell r="M5">
            <v>0</v>
          </cell>
          <cell r="N5">
            <v>862992.11</v>
          </cell>
          <cell r="O5">
            <v>862992.11</v>
          </cell>
          <cell r="Q5">
            <v>862992.11</v>
          </cell>
          <cell r="R5">
            <v>-27012.568352477741</v>
          </cell>
          <cell r="S5">
            <v>0</v>
          </cell>
          <cell r="T5">
            <v>-27012.568352477741</v>
          </cell>
          <cell r="U5">
            <v>0</v>
          </cell>
          <cell r="V5">
            <v>0</v>
          </cell>
          <cell r="W5">
            <v>0</v>
          </cell>
          <cell r="X5">
            <v>0</v>
          </cell>
          <cell r="Y5">
            <v>-27012.568352477741</v>
          </cell>
          <cell r="Z5">
            <v>0</v>
          </cell>
          <cell r="AA5">
            <v>0</v>
          </cell>
          <cell r="AB5" t="e">
            <v>#DIV/0!</v>
          </cell>
          <cell r="AC5" t="str">
            <v xml:space="preserve">Inactive </v>
          </cell>
          <cell r="AD5">
            <v>-27012.568352477741</v>
          </cell>
        </row>
        <row r="6">
          <cell r="A6" t="str">
            <v>Agoura Hills</v>
          </cell>
          <cell r="B6">
            <v>1411650.4524314792</v>
          </cell>
          <cell r="C6">
            <v>0</v>
          </cell>
          <cell r="D6">
            <v>1411650.4524314792</v>
          </cell>
          <cell r="E6">
            <v>294000</v>
          </cell>
          <cell r="F6">
            <v>0</v>
          </cell>
          <cell r="G6">
            <v>294000</v>
          </cell>
          <cell r="H6">
            <v>1705650.4524314792</v>
          </cell>
          <cell r="I6">
            <v>0</v>
          </cell>
          <cell r="J6">
            <v>383110</v>
          </cell>
          <cell r="K6">
            <v>0</v>
          </cell>
          <cell r="L6">
            <v>0</v>
          </cell>
          <cell r="M6">
            <v>0</v>
          </cell>
          <cell r="N6">
            <v>383110</v>
          </cell>
          <cell r="O6">
            <v>383110</v>
          </cell>
          <cell r="P6">
            <v>65279.54</v>
          </cell>
          <cell r="Q6">
            <v>448389.54</v>
          </cell>
          <cell r="R6">
            <v>0</v>
          </cell>
          <cell r="S6">
            <v>1257260.9124314792</v>
          </cell>
          <cell r="T6">
            <v>1257260.9124314792</v>
          </cell>
          <cell r="V6">
            <v>1934720.46</v>
          </cell>
          <cell r="W6">
            <v>1934720.46</v>
          </cell>
          <cell r="X6">
            <v>0</v>
          </cell>
          <cell r="Y6">
            <v>-677459.54756852076</v>
          </cell>
          <cell r="Z6">
            <v>900000</v>
          </cell>
          <cell r="AA6">
            <v>0</v>
          </cell>
          <cell r="AB6" t="e">
            <v>#DIV/0!</v>
          </cell>
          <cell r="AC6" t="str">
            <v xml:space="preserve">Active </v>
          </cell>
          <cell r="AD6">
            <v>-677459.54756852076</v>
          </cell>
        </row>
        <row r="7">
          <cell r="A7" t="str">
            <v>Alhambra</v>
          </cell>
          <cell r="B7">
            <v>17546050.120442435</v>
          </cell>
          <cell r="C7">
            <v>0</v>
          </cell>
          <cell r="D7">
            <v>17546050.120442435</v>
          </cell>
          <cell r="E7">
            <v>1149883.3995575642</v>
          </cell>
          <cell r="F7">
            <v>0</v>
          </cell>
          <cell r="G7">
            <v>1149883.3995575642</v>
          </cell>
          <cell r="H7">
            <v>18695933.52</v>
          </cell>
          <cell r="I7">
            <v>0</v>
          </cell>
          <cell r="J7">
            <v>10095933.52</v>
          </cell>
          <cell r="K7">
            <v>0</v>
          </cell>
          <cell r="L7">
            <v>0</v>
          </cell>
          <cell r="M7">
            <v>0</v>
          </cell>
          <cell r="N7">
            <v>10095933.52</v>
          </cell>
          <cell r="O7">
            <v>10095933.52</v>
          </cell>
          <cell r="P7">
            <v>742635.66</v>
          </cell>
          <cell r="Q7">
            <v>10838569.18</v>
          </cell>
          <cell r="R7">
            <v>0</v>
          </cell>
          <cell r="S7">
            <v>7857364.3399999999</v>
          </cell>
          <cell r="T7">
            <v>7857364.3399999999</v>
          </cell>
          <cell r="U7">
            <v>0</v>
          </cell>
          <cell r="V7">
            <v>7857364.3399999999</v>
          </cell>
          <cell r="W7">
            <v>7857364.3399999999</v>
          </cell>
          <cell r="X7">
            <v>0</v>
          </cell>
          <cell r="Y7">
            <v>0</v>
          </cell>
          <cell r="Z7">
            <v>8400000</v>
          </cell>
          <cell r="AA7">
            <v>3384116.41</v>
          </cell>
          <cell r="AB7" t="e">
            <v>#DIV/0!</v>
          </cell>
          <cell r="AC7" t="str">
            <v xml:space="preserve">Active </v>
          </cell>
          <cell r="AD7">
            <v>0</v>
          </cell>
        </row>
        <row r="8">
          <cell r="A8" t="str">
            <v>Aliso Viejo</v>
          </cell>
          <cell r="B8">
            <v>1240645.2804685265</v>
          </cell>
          <cell r="C8">
            <v>0</v>
          </cell>
          <cell r="D8">
            <v>1240645.2804685265</v>
          </cell>
          <cell r="E8">
            <v>-1189874.1650374904</v>
          </cell>
          <cell r="F8">
            <v>0</v>
          </cell>
          <cell r="G8">
            <v>-1189874.1650374904</v>
          </cell>
          <cell r="H8">
            <v>50771.115431036102</v>
          </cell>
          <cell r="I8">
            <v>0</v>
          </cell>
          <cell r="J8">
            <v>0</v>
          </cell>
          <cell r="K8">
            <v>0</v>
          </cell>
          <cell r="L8">
            <v>0</v>
          </cell>
          <cell r="M8">
            <v>0</v>
          </cell>
          <cell r="N8">
            <v>0</v>
          </cell>
          <cell r="O8">
            <v>0</v>
          </cell>
          <cell r="P8">
            <v>0</v>
          </cell>
          <cell r="Q8">
            <v>0</v>
          </cell>
          <cell r="R8">
            <v>0</v>
          </cell>
          <cell r="S8">
            <v>50771.115431036102</v>
          </cell>
          <cell r="T8">
            <v>50771.115431036102</v>
          </cell>
          <cell r="U8">
            <v>0</v>
          </cell>
          <cell r="V8">
            <v>0</v>
          </cell>
          <cell r="W8">
            <v>0</v>
          </cell>
          <cell r="X8">
            <v>50771.115431036102</v>
          </cell>
          <cell r="Y8">
            <v>0</v>
          </cell>
          <cell r="Z8">
            <v>0</v>
          </cell>
          <cell r="AA8">
            <v>0</v>
          </cell>
          <cell r="AB8" t="e">
            <v>#DIV/0!</v>
          </cell>
          <cell r="AC8" t="str">
            <v xml:space="preserve">Inactive </v>
          </cell>
          <cell r="AD8">
            <v>50771.115431036102</v>
          </cell>
        </row>
        <row r="9">
          <cell r="A9" t="str">
            <v>Anaheim</v>
          </cell>
          <cell r="B9">
            <v>2824.1967169030077</v>
          </cell>
          <cell r="C9">
            <v>0</v>
          </cell>
          <cell r="D9">
            <v>2824.1967169030077</v>
          </cell>
          <cell r="E9">
            <v>-420.11912448564743</v>
          </cell>
          <cell r="F9">
            <v>0</v>
          </cell>
          <cell r="G9">
            <v>-420.11912448564743</v>
          </cell>
          <cell r="H9">
            <v>2404.0775924173604</v>
          </cell>
          <cell r="I9">
            <v>0</v>
          </cell>
          <cell r="J9">
            <v>0</v>
          </cell>
          <cell r="K9">
            <v>0</v>
          </cell>
          <cell r="L9">
            <v>0</v>
          </cell>
          <cell r="M9">
            <v>0</v>
          </cell>
          <cell r="N9">
            <v>0</v>
          </cell>
          <cell r="O9">
            <v>0</v>
          </cell>
          <cell r="P9">
            <v>0</v>
          </cell>
          <cell r="Q9">
            <v>0</v>
          </cell>
          <cell r="R9">
            <v>0</v>
          </cell>
          <cell r="S9">
            <v>2404.0775924173604</v>
          </cell>
          <cell r="T9">
            <v>2404.0775924173604</v>
          </cell>
          <cell r="U9">
            <v>0</v>
          </cell>
          <cell r="V9">
            <v>0</v>
          </cell>
          <cell r="W9">
            <v>0</v>
          </cell>
          <cell r="X9">
            <v>2404.0775924173604</v>
          </cell>
          <cell r="Y9">
            <v>0</v>
          </cell>
          <cell r="Z9">
            <v>0</v>
          </cell>
          <cell r="AA9">
            <v>0</v>
          </cell>
          <cell r="AB9" t="e">
            <v>#DIV/0!</v>
          </cell>
          <cell r="AC9" t="str">
            <v>Inactive</v>
          </cell>
          <cell r="AD9">
            <v>2404.0775924173604</v>
          </cell>
        </row>
        <row r="10">
          <cell r="A10" t="str">
            <v>Apple Valley</v>
          </cell>
          <cell r="B10">
            <v>6245791.9355263291</v>
          </cell>
          <cell r="C10">
            <v>0</v>
          </cell>
          <cell r="D10">
            <v>6245791.9355263291</v>
          </cell>
          <cell r="E10">
            <v>0</v>
          </cell>
          <cell r="F10">
            <v>0</v>
          </cell>
          <cell r="G10">
            <v>0</v>
          </cell>
          <cell r="H10">
            <v>6245791.9355263291</v>
          </cell>
          <cell r="I10">
            <v>0</v>
          </cell>
          <cell r="J10">
            <v>5425555.9800000004</v>
          </cell>
          <cell r="K10">
            <v>0</v>
          </cell>
          <cell r="L10">
            <v>0</v>
          </cell>
          <cell r="M10">
            <v>0</v>
          </cell>
          <cell r="N10">
            <v>5425555.9800000004</v>
          </cell>
          <cell r="O10">
            <v>5425555.9800000004</v>
          </cell>
          <cell r="P10">
            <v>0</v>
          </cell>
          <cell r="Q10">
            <v>5425555.9800000004</v>
          </cell>
          <cell r="R10">
            <v>0</v>
          </cell>
          <cell r="S10">
            <v>820235.95552632865</v>
          </cell>
          <cell r="T10">
            <v>820235.95552632865</v>
          </cell>
          <cell r="U10">
            <v>0</v>
          </cell>
          <cell r="W10">
            <v>0</v>
          </cell>
          <cell r="X10">
            <v>820235.95552632865</v>
          </cell>
          <cell r="Y10">
            <v>0</v>
          </cell>
          <cell r="Z10">
            <v>900000</v>
          </cell>
          <cell r="AA10">
            <v>0</v>
          </cell>
          <cell r="AB10" t="e">
            <v>#DIV/0!</v>
          </cell>
          <cell r="AC10" t="str">
            <v xml:space="preserve">Active </v>
          </cell>
          <cell r="AD10">
            <v>820235.95552632865</v>
          </cell>
        </row>
        <row r="11">
          <cell r="A11" t="str">
            <v>Arcadia</v>
          </cell>
          <cell r="B11">
            <v>11159899.409242198</v>
          </cell>
          <cell r="C11">
            <v>0</v>
          </cell>
          <cell r="D11">
            <v>11159899.409242198</v>
          </cell>
          <cell r="E11">
            <v>97935.133487731073</v>
          </cell>
          <cell r="F11">
            <v>0</v>
          </cell>
          <cell r="G11">
            <v>97935.133487731073</v>
          </cell>
          <cell r="H11">
            <v>11257834.542729929</v>
          </cell>
          <cell r="I11">
            <v>0</v>
          </cell>
          <cell r="J11">
            <v>11246018.610000001</v>
          </cell>
          <cell r="K11">
            <v>0</v>
          </cell>
          <cell r="L11">
            <v>0</v>
          </cell>
          <cell r="M11">
            <v>0</v>
          </cell>
          <cell r="N11">
            <v>11246018.610000001</v>
          </cell>
          <cell r="O11">
            <v>11246018.610000001</v>
          </cell>
          <cell r="P11">
            <v>0</v>
          </cell>
          <cell r="Q11">
            <v>11246018.610000001</v>
          </cell>
          <cell r="R11">
            <v>0</v>
          </cell>
          <cell r="S11">
            <v>11815.932729927823</v>
          </cell>
          <cell r="T11">
            <v>11815.932729927823</v>
          </cell>
          <cell r="U11">
            <v>0</v>
          </cell>
          <cell r="V11">
            <v>0</v>
          </cell>
          <cell r="W11">
            <v>0</v>
          </cell>
          <cell r="X11">
            <v>11815.932729927823</v>
          </cell>
          <cell r="Y11">
            <v>0</v>
          </cell>
          <cell r="Z11">
            <v>0</v>
          </cell>
          <cell r="AA11">
            <v>0</v>
          </cell>
          <cell r="AB11" t="e">
            <v>#DIV/0!</v>
          </cell>
          <cell r="AC11" t="str">
            <v>Inactive</v>
          </cell>
          <cell r="AD11">
            <v>11815.932729927823</v>
          </cell>
        </row>
        <row r="12">
          <cell r="A12" t="str">
            <v>Artesia</v>
          </cell>
          <cell r="B12">
            <v>2593434.0713398545</v>
          </cell>
          <cell r="C12">
            <v>0</v>
          </cell>
          <cell r="D12">
            <v>2593434.0713398545</v>
          </cell>
          <cell r="E12">
            <v>0</v>
          </cell>
          <cell r="F12">
            <v>1200000</v>
          </cell>
          <cell r="G12">
            <v>1200000</v>
          </cell>
          <cell r="H12">
            <v>3793434.0713398545</v>
          </cell>
          <cell r="I12">
            <v>0</v>
          </cell>
          <cell r="J12">
            <v>1334807.75</v>
          </cell>
          <cell r="K12">
            <v>0</v>
          </cell>
          <cell r="L12">
            <v>0</v>
          </cell>
          <cell r="M12">
            <v>0</v>
          </cell>
          <cell r="N12">
            <v>1334807.75</v>
          </cell>
          <cell r="O12">
            <v>1334807.75</v>
          </cell>
          <cell r="P12">
            <v>117187.51999999999</v>
          </cell>
          <cell r="Q12">
            <v>1451995.27</v>
          </cell>
          <cell r="R12">
            <v>0</v>
          </cell>
          <cell r="S12">
            <v>2341438.8013398545</v>
          </cell>
          <cell r="T12">
            <v>2341438.8013398545</v>
          </cell>
          <cell r="U12">
            <v>0</v>
          </cell>
          <cell r="V12">
            <v>1382812.48</v>
          </cell>
          <cell r="W12">
            <v>1382812.48</v>
          </cell>
          <cell r="X12">
            <v>958626.3213398545</v>
          </cell>
          <cell r="Y12">
            <v>0</v>
          </cell>
          <cell r="Z12">
            <v>940000</v>
          </cell>
          <cell r="AA12">
            <v>0</v>
          </cell>
          <cell r="AB12" t="e">
            <v>#DIV/0!</v>
          </cell>
          <cell r="AC12" t="str">
            <v xml:space="preserve">Active </v>
          </cell>
          <cell r="AD12">
            <v>958626.3213398545</v>
          </cell>
        </row>
        <row r="13">
          <cell r="A13" t="str">
            <v>Avalon</v>
          </cell>
          <cell r="B13">
            <v>874507.76679369807</v>
          </cell>
          <cell r="C13">
            <v>0</v>
          </cell>
          <cell r="D13">
            <v>874507.76679369807</v>
          </cell>
          <cell r="E13">
            <v>-40790.384417471745</v>
          </cell>
          <cell r="F13">
            <v>0</v>
          </cell>
          <cell r="G13">
            <v>-40790.384417471745</v>
          </cell>
          <cell r="H13">
            <v>833717.38237622636</v>
          </cell>
          <cell r="I13">
            <v>0</v>
          </cell>
          <cell r="J13">
            <v>600299.66</v>
          </cell>
          <cell r="K13">
            <v>0</v>
          </cell>
          <cell r="L13">
            <v>0</v>
          </cell>
          <cell r="M13">
            <v>0</v>
          </cell>
          <cell r="N13">
            <v>600299.66</v>
          </cell>
          <cell r="O13">
            <v>600299.66</v>
          </cell>
          <cell r="P13">
            <v>0</v>
          </cell>
          <cell r="Q13">
            <v>600299.66</v>
          </cell>
          <cell r="R13">
            <v>0</v>
          </cell>
          <cell r="S13">
            <v>233417.72237622633</v>
          </cell>
          <cell r="T13">
            <v>233417.72237622633</v>
          </cell>
          <cell r="U13">
            <v>0</v>
          </cell>
          <cell r="V13">
            <v>0</v>
          </cell>
          <cell r="W13">
            <v>0</v>
          </cell>
          <cell r="X13">
            <v>233417.72237622633</v>
          </cell>
          <cell r="Y13">
            <v>0</v>
          </cell>
          <cell r="Z13">
            <v>0</v>
          </cell>
          <cell r="AA13">
            <v>0</v>
          </cell>
          <cell r="AB13" t="e">
            <v>#DIV/0!</v>
          </cell>
          <cell r="AC13" t="str">
            <v xml:space="preserve">Inactive </v>
          </cell>
          <cell r="AD13">
            <v>233417.72237622633</v>
          </cell>
        </row>
        <row r="14">
          <cell r="A14" t="str">
            <v>Azusa</v>
          </cell>
          <cell r="B14">
            <v>329986.52561995771</v>
          </cell>
          <cell r="C14">
            <v>0</v>
          </cell>
          <cell r="D14">
            <v>329986.52561995771</v>
          </cell>
          <cell r="E14">
            <v>-196826.43247424095</v>
          </cell>
          <cell r="F14">
            <v>0</v>
          </cell>
          <cell r="G14">
            <v>-196826.43247424095</v>
          </cell>
          <cell r="H14">
            <v>133160.09314571676</v>
          </cell>
          <cell r="I14">
            <v>0</v>
          </cell>
          <cell r="J14">
            <v>36873</v>
          </cell>
          <cell r="K14">
            <v>0</v>
          </cell>
          <cell r="L14">
            <v>0</v>
          </cell>
          <cell r="M14">
            <v>0</v>
          </cell>
          <cell r="N14">
            <v>36873</v>
          </cell>
          <cell r="O14">
            <v>36873</v>
          </cell>
          <cell r="P14">
            <v>0</v>
          </cell>
          <cell r="Q14">
            <v>36873</v>
          </cell>
          <cell r="R14">
            <v>0</v>
          </cell>
          <cell r="S14">
            <v>96287.093145716761</v>
          </cell>
          <cell r="T14">
            <v>96287.093145716761</v>
          </cell>
          <cell r="U14">
            <v>0</v>
          </cell>
          <cell r="V14">
            <v>0</v>
          </cell>
          <cell r="W14">
            <v>0</v>
          </cell>
          <cell r="X14">
            <v>96287.093145716761</v>
          </cell>
          <cell r="Y14">
            <v>0</v>
          </cell>
          <cell r="Z14">
            <v>0</v>
          </cell>
          <cell r="AA14">
            <v>0</v>
          </cell>
          <cell r="AB14" t="e">
            <v>#DIV/0!</v>
          </cell>
          <cell r="AC14" t="str">
            <v xml:space="preserve">Inactive </v>
          </cell>
          <cell r="AD14">
            <v>96287.093145716761</v>
          </cell>
        </row>
        <row r="15">
          <cell r="A15" t="str">
            <v>Baldwin Park</v>
          </cell>
          <cell r="B15">
            <v>8709016.8666439392</v>
          </cell>
          <cell r="C15">
            <v>0</v>
          </cell>
          <cell r="D15">
            <v>8709016.8666439392</v>
          </cell>
          <cell r="E15">
            <v>0</v>
          </cell>
          <cell r="F15">
            <v>0</v>
          </cell>
          <cell r="G15">
            <v>0</v>
          </cell>
          <cell r="H15">
            <v>8709016.8666439392</v>
          </cell>
          <cell r="I15">
            <v>0</v>
          </cell>
          <cell r="J15">
            <v>7517186.5099999998</v>
          </cell>
          <cell r="K15">
            <v>0</v>
          </cell>
          <cell r="L15">
            <v>0</v>
          </cell>
          <cell r="M15">
            <v>0</v>
          </cell>
          <cell r="N15">
            <v>7517186.5099999998</v>
          </cell>
          <cell r="O15">
            <v>7517186.5099999998</v>
          </cell>
          <cell r="P15">
            <v>0</v>
          </cell>
          <cell r="Q15">
            <v>7517186.5099999998</v>
          </cell>
          <cell r="R15">
            <v>0</v>
          </cell>
          <cell r="S15">
            <v>1191830.3566439394</v>
          </cell>
          <cell r="T15">
            <v>1191830.3566439394</v>
          </cell>
          <cell r="U15">
            <v>0</v>
          </cell>
          <cell r="V15">
            <v>0</v>
          </cell>
          <cell r="W15">
            <v>0</v>
          </cell>
          <cell r="X15">
            <v>1191830.3566439394</v>
          </cell>
          <cell r="Y15">
            <v>0</v>
          </cell>
          <cell r="Z15">
            <v>0</v>
          </cell>
          <cell r="AA15">
            <v>0</v>
          </cell>
          <cell r="AB15" t="e">
            <v>#DIV/0!</v>
          </cell>
          <cell r="AC15" t="str">
            <v xml:space="preserve">Active </v>
          </cell>
          <cell r="AD15">
            <v>1191830.3566439394</v>
          </cell>
        </row>
        <row r="16">
          <cell r="A16" t="str">
            <v>Banning</v>
          </cell>
          <cell r="B16">
            <v>5852.7289881701408</v>
          </cell>
          <cell r="C16">
            <v>0</v>
          </cell>
          <cell r="D16">
            <v>5852.7289881701408</v>
          </cell>
          <cell r="E16">
            <v>-870.63459979450624</v>
          </cell>
          <cell r="F16">
            <v>0</v>
          </cell>
          <cell r="G16">
            <v>-870.63459979450624</v>
          </cell>
          <cell r="H16">
            <v>4982.0943883756345</v>
          </cell>
          <cell r="I16">
            <v>0</v>
          </cell>
          <cell r="J16">
            <v>0</v>
          </cell>
          <cell r="K16">
            <v>0</v>
          </cell>
          <cell r="L16">
            <v>0</v>
          </cell>
          <cell r="M16">
            <v>0</v>
          </cell>
          <cell r="N16">
            <v>0</v>
          </cell>
          <cell r="O16">
            <v>0</v>
          </cell>
          <cell r="P16">
            <v>0</v>
          </cell>
          <cell r="Q16">
            <v>0</v>
          </cell>
          <cell r="R16">
            <v>0</v>
          </cell>
          <cell r="S16">
            <v>4982.0943883756345</v>
          </cell>
          <cell r="T16">
            <v>4982.0943883756345</v>
          </cell>
          <cell r="U16">
            <v>0</v>
          </cell>
          <cell r="V16">
            <v>0</v>
          </cell>
          <cell r="W16">
            <v>0</v>
          </cell>
          <cell r="X16">
            <v>4982.0943883756345</v>
          </cell>
          <cell r="Y16">
            <v>0</v>
          </cell>
          <cell r="Z16">
            <v>0</v>
          </cell>
          <cell r="AA16">
            <v>0</v>
          </cell>
          <cell r="AB16" t="e">
            <v>#DIV/0!</v>
          </cell>
          <cell r="AC16" t="str">
            <v>Inactive</v>
          </cell>
          <cell r="AD16">
            <v>4982.0943883756345</v>
          </cell>
        </row>
        <row r="17">
          <cell r="A17" t="str">
            <v>Barstow</v>
          </cell>
          <cell r="B17">
            <v>3463797.3478394952</v>
          </cell>
          <cell r="C17">
            <v>0</v>
          </cell>
          <cell r="D17">
            <v>3463797.3478394952</v>
          </cell>
          <cell r="E17">
            <v>155708.86216050462</v>
          </cell>
          <cell r="F17">
            <v>2100000</v>
          </cell>
          <cell r="G17">
            <v>2255708.8621605048</v>
          </cell>
          <cell r="H17">
            <v>5719506.21</v>
          </cell>
          <cell r="I17">
            <v>0</v>
          </cell>
          <cell r="J17">
            <v>1619506.21</v>
          </cell>
          <cell r="K17">
            <v>0</v>
          </cell>
          <cell r="L17">
            <v>0</v>
          </cell>
          <cell r="M17">
            <v>0</v>
          </cell>
          <cell r="N17">
            <v>1619506.21</v>
          </cell>
          <cell r="O17">
            <v>1619506.21</v>
          </cell>
          <cell r="P17">
            <v>102284.86</v>
          </cell>
          <cell r="Q17">
            <v>1721791.07</v>
          </cell>
          <cell r="R17">
            <v>0</v>
          </cell>
          <cell r="S17">
            <v>3997715.1399999997</v>
          </cell>
          <cell r="T17">
            <v>3997715.1399999997</v>
          </cell>
          <cell r="U17">
            <v>0</v>
          </cell>
          <cell r="V17">
            <v>3797715.14</v>
          </cell>
          <cell r="W17">
            <v>3797715.14</v>
          </cell>
          <cell r="X17">
            <v>199999.99999999953</v>
          </cell>
          <cell r="Y17">
            <v>0</v>
          </cell>
          <cell r="Z17">
            <v>1600000</v>
          </cell>
          <cell r="AA17">
            <v>0</v>
          </cell>
          <cell r="AB17" t="e">
            <v>#DIV/0!</v>
          </cell>
          <cell r="AC17" t="str">
            <v xml:space="preserve">Active </v>
          </cell>
          <cell r="AD17">
            <v>0</v>
          </cell>
        </row>
        <row r="18">
          <cell r="A18" t="str">
            <v>Beaumont</v>
          </cell>
          <cell r="B18">
            <v>1626753.4605544438</v>
          </cell>
          <cell r="C18">
            <v>0</v>
          </cell>
          <cell r="D18">
            <v>1626753.4605544438</v>
          </cell>
          <cell r="E18">
            <v>-14225.742262501297</v>
          </cell>
          <cell r="F18">
            <v>0</v>
          </cell>
          <cell r="G18">
            <v>-14225.742262501297</v>
          </cell>
          <cell r="H18">
            <v>1612527.7182919425</v>
          </cell>
          <cell r="I18">
            <v>0</v>
          </cell>
          <cell r="J18">
            <v>1531122.74</v>
          </cell>
          <cell r="K18">
            <v>0</v>
          </cell>
          <cell r="L18">
            <v>0</v>
          </cell>
          <cell r="M18">
            <v>0</v>
          </cell>
          <cell r="N18">
            <v>1531122.74</v>
          </cell>
          <cell r="O18">
            <v>1531122.74</v>
          </cell>
          <cell r="Q18">
            <v>1531122.74</v>
          </cell>
          <cell r="R18">
            <v>0</v>
          </cell>
          <cell r="S18">
            <v>81404.978291942505</v>
          </cell>
          <cell r="T18">
            <v>81404.978291942505</v>
          </cell>
          <cell r="U18">
            <v>0</v>
          </cell>
          <cell r="V18">
            <v>0</v>
          </cell>
          <cell r="W18">
            <v>0</v>
          </cell>
          <cell r="X18">
            <v>81404.978291942505</v>
          </cell>
          <cell r="Y18">
            <v>0</v>
          </cell>
          <cell r="Z18">
            <v>0</v>
          </cell>
          <cell r="AA18">
            <v>0</v>
          </cell>
          <cell r="AB18" t="e">
            <v>#DIV/0!</v>
          </cell>
          <cell r="AC18" t="str">
            <v>Inactive</v>
          </cell>
          <cell r="AD18">
            <v>81404.978291942505</v>
          </cell>
        </row>
        <row r="19">
          <cell r="A19" t="str">
            <v>Bell</v>
          </cell>
          <cell r="B19">
            <v>5430552.4040720807</v>
          </cell>
          <cell r="C19">
            <v>0</v>
          </cell>
          <cell r="D19">
            <v>5430552.4040720807</v>
          </cell>
          <cell r="E19">
            <v>-30082.635585101587</v>
          </cell>
          <cell r="F19">
            <v>0</v>
          </cell>
          <cell r="G19">
            <v>-30082.635585101587</v>
          </cell>
          <cell r="H19">
            <v>5400469.7684869794</v>
          </cell>
          <cell r="I19">
            <v>0</v>
          </cell>
          <cell r="J19">
            <v>5228325.76</v>
          </cell>
          <cell r="K19">
            <v>0</v>
          </cell>
          <cell r="L19">
            <v>0</v>
          </cell>
          <cell r="M19">
            <v>0</v>
          </cell>
          <cell r="N19">
            <v>5228325.76</v>
          </cell>
          <cell r="O19">
            <v>5228325.76</v>
          </cell>
          <cell r="P19">
            <v>0</v>
          </cell>
          <cell r="Q19">
            <v>5228325.76</v>
          </cell>
          <cell r="R19">
            <v>0</v>
          </cell>
          <cell r="S19">
            <v>172144.00848697964</v>
          </cell>
          <cell r="T19">
            <v>172144.00848697964</v>
          </cell>
          <cell r="U19">
            <v>0</v>
          </cell>
          <cell r="V19">
            <v>0</v>
          </cell>
          <cell r="W19">
            <v>0</v>
          </cell>
          <cell r="X19">
            <v>172144.00848697964</v>
          </cell>
          <cell r="Y19">
            <v>0</v>
          </cell>
          <cell r="Z19">
            <v>0</v>
          </cell>
          <cell r="AA19">
            <v>1877844.69</v>
          </cell>
          <cell r="AB19" t="e">
            <v>#DIV/0!</v>
          </cell>
          <cell r="AC19" t="str">
            <v>Inactive</v>
          </cell>
          <cell r="AD19">
            <v>172144.00848697964</v>
          </cell>
        </row>
        <row r="20">
          <cell r="A20" t="str">
            <v>Bell Gardens</v>
          </cell>
          <cell r="B20">
            <v>5776665.1028014394</v>
          </cell>
          <cell r="C20">
            <v>0</v>
          </cell>
          <cell r="D20">
            <v>5776665.1028014394</v>
          </cell>
          <cell r="E20">
            <v>0</v>
          </cell>
          <cell r="F20">
            <v>0</v>
          </cell>
          <cell r="G20">
            <v>0</v>
          </cell>
          <cell r="H20">
            <v>5776665.1028014394</v>
          </cell>
          <cell r="I20">
            <v>0</v>
          </cell>
          <cell r="J20">
            <v>4387584.74</v>
          </cell>
          <cell r="K20">
            <v>0</v>
          </cell>
          <cell r="L20">
            <v>0</v>
          </cell>
          <cell r="M20">
            <v>0</v>
          </cell>
          <cell r="N20">
            <v>4387584.74</v>
          </cell>
          <cell r="O20">
            <v>4387584.74</v>
          </cell>
          <cell r="P20">
            <v>0</v>
          </cell>
          <cell r="Q20">
            <v>4387584.74</v>
          </cell>
          <cell r="R20">
            <v>0</v>
          </cell>
          <cell r="S20">
            <v>1389080.3628014391</v>
          </cell>
          <cell r="T20">
            <v>1389080.3628014391</v>
          </cell>
          <cell r="U20">
            <v>0</v>
          </cell>
          <cell r="V20">
            <v>0</v>
          </cell>
          <cell r="W20">
            <v>0</v>
          </cell>
          <cell r="X20">
            <v>1389080.3628014391</v>
          </cell>
          <cell r="Y20">
            <v>0</v>
          </cell>
          <cell r="Z20">
            <v>0</v>
          </cell>
          <cell r="AA20">
            <v>0</v>
          </cell>
          <cell r="AB20" t="e">
            <v>#DIV/0!</v>
          </cell>
          <cell r="AC20" t="str">
            <v xml:space="preserve">Active </v>
          </cell>
          <cell r="AD20">
            <v>1389080.3628014391</v>
          </cell>
        </row>
        <row r="21">
          <cell r="A21" t="str">
            <v>Bellflower</v>
          </cell>
          <cell r="B21">
            <v>12177254.493216842</v>
          </cell>
          <cell r="C21">
            <v>0</v>
          </cell>
          <cell r="D21">
            <v>12177254.493216842</v>
          </cell>
          <cell r="E21">
            <v>75000</v>
          </cell>
          <cell r="F21">
            <v>0</v>
          </cell>
          <cell r="G21">
            <v>75000</v>
          </cell>
          <cell r="H21">
            <v>12252254.493216842</v>
          </cell>
          <cell r="I21">
            <v>0</v>
          </cell>
          <cell r="J21">
            <v>10528556.15</v>
          </cell>
          <cell r="K21">
            <v>0</v>
          </cell>
          <cell r="L21">
            <v>0</v>
          </cell>
          <cell r="M21">
            <v>0</v>
          </cell>
          <cell r="N21">
            <v>10528556.15</v>
          </cell>
          <cell r="O21">
            <v>10528556.15</v>
          </cell>
          <cell r="P21">
            <v>0</v>
          </cell>
          <cell r="Q21">
            <v>10528556.15</v>
          </cell>
          <cell r="R21">
            <v>0</v>
          </cell>
          <cell r="S21">
            <v>1723698.343216842</v>
          </cell>
          <cell r="T21">
            <v>1723698.343216842</v>
          </cell>
          <cell r="U21">
            <v>0</v>
          </cell>
          <cell r="V21">
            <v>0</v>
          </cell>
          <cell r="W21">
            <v>0</v>
          </cell>
          <cell r="X21">
            <v>1723698.343216842</v>
          </cell>
          <cell r="Y21">
            <v>0</v>
          </cell>
          <cell r="Z21">
            <v>0</v>
          </cell>
          <cell r="AA21">
            <v>415397</v>
          </cell>
          <cell r="AB21" t="e">
            <v>#DIV/0!</v>
          </cell>
          <cell r="AC21" t="str">
            <v xml:space="preserve">Active </v>
          </cell>
          <cell r="AD21">
            <v>1723698.343216842</v>
          </cell>
        </row>
        <row r="22">
          <cell r="A22" t="str">
            <v>Beverly Hills</v>
          </cell>
          <cell r="B22">
            <v>8344704.0021742694</v>
          </cell>
          <cell r="C22">
            <v>0</v>
          </cell>
          <cell r="D22">
            <v>8344704.0021742694</v>
          </cell>
          <cell r="E22">
            <v>0</v>
          </cell>
          <cell r="F22">
            <v>0</v>
          </cell>
          <cell r="G22">
            <v>0</v>
          </cell>
          <cell r="H22">
            <v>8344704.0021742694</v>
          </cell>
          <cell r="I22">
            <v>0</v>
          </cell>
          <cell r="J22">
            <v>7879947.0099999998</v>
          </cell>
          <cell r="K22">
            <v>0</v>
          </cell>
          <cell r="L22">
            <v>0</v>
          </cell>
          <cell r="M22">
            <v>0</v>
          </cell>
          <cell r="N22">
            <v>7879947.0099999998</v>
          </cell>
          <cell r="O22">
            <v>7879947.0099999998</v>
          </cell>
          <cell r="P22">
            <v>0</v>
          </cell>
          <cell r="Q22">
            <v>7879947.0099999998</v>
          </cell>
          <cell r="R22">
            <v>0</v>
          </cell>
          <cell r="S22">
            <v>464756.99217426963</v>
          </cell>
          <cell r="T22">
            <v>464756.99217426963</v>
          </cell>
          <cell r="U22">
            <v>0</v>
          </cell>
          <cell r="V22">
            <v>0</v>
          </cell>
          <cell r="W22">
            <v>0</v>
          </cell>
          <cell r="X22">
            <v>464756.99217426963</v>
          </cell>
          <cell r="Y22">
            <v>0</v>
          </cell>
          <cell r="Z22">
            <v>800000</v>
          </cell>
          <cell r="AA22">
            <v>2372503.06</v>
          </cell>
          <cell r="AB22" t="e">
            <v>#DIV/0!</v>
          </cell>
          <cell r="AC22" t="str">
            <v>Inactive</v>
          </cell>
          <cell r="AD22">
            <v>464756.99217426963</v>
          </cell>
        </row>
        <row r="23">
          <cell r="A23" t="str">
            <v>Bishop</v>
          </cell>
          <cell r="B23">
            <v>168067.3393031914</v>
          </cell>
          <cell r="C23">
            <v>0</v>
          </cell>
          <cell r="D23">
            <v>168067.3393031914</v>
          </cell>
          <cell r="E23">
            <v>-25346.458588565183</v>
          </cell>
          <cell r="F23">
            <v>0</v>
          </cell>
          <cell r="G23">
            <v>-25346.458588565183</v>
          </cell>
          <cell r="H23">
            <v>142720.88071462623</v>
          </cell>
          <cell r="I23">
            <v>0</v>
          </cell>
          <cell r="J23">
            <v>41129</v>
          </cell>
          <cell r="K23">
            <v>0</v>
          </cell>
          <cell r="L23">
            <v>0</v>
          </cell>
          <cell r="M23">
            <v>0</v>
          </cell>
          <cell r="N23">
            <v>41129</v>
          </cell>
          <cell r="O23">
            <v>41129</v>
          </cell>
          <cell r="P23">
            <v>0</v>
          </cell>
          <cell r="Q23">
            <v>41129</v>
          </cell>
          <cell r="R23">
            <v>0</v>
          </cell>
          <cell r="S23">
            <v>101591.88071462623</v>
          </cell>
          <cell r="T23">
            <v>101591.88071462623</v>
          </cell>
          <cell r="U23">
            <v>0</v>
          </cell>
          <cell r="V23">
            <v>0</v>
          </cell>
          <cell r="W23">
            <v>0</v>
          </cell>
          <cell r="X23">
            <v>101591.88071462623</v>
          </cell>
          <cell r="Y23">
            <v>0</v>
          </cell>
          <cell r="Z23">
            <v>0</v>
          </cell>
          <cell r="AA23">
            <v>0</v>
          </cell>
          <cell r="AB23" t="e">
            <v>#DIV/0!</v>
          </cell>
          <cell r="AC23" t="str">
            <v>Inactive</v>
          </cell>
          <cell r="AD23">
            <v>101591.88071462623</v>
          </cell>
        </row>
        <row r="24">
          <cell r="A24" t="str">
            <v>Blythe</v>
          </cell>
          <cell r="B24">
            <v>1466148.5615335079</v>
          </cell>
          <cell r="C24">
            <v>0</v>
          </cell>
          <cell r="D24">
            <v>1466148.5615335079</v>
          </cell>
          <cell r="E24">
            <v>-96387.161370068221</v>
          </cell>
          <cell r="F24">
            <v>0</v>
          </cell>
          <cell r="G24">
            <v>-96387.161370068221</v>
          </cell>
          <cell r="H24">
            <v>1369761.4001634396</v>
          </cell>
          <cell r="I24">
            <v>0</v>
          </cell>
          <cell r="J24">
            <v>783566.49</v>
          </cell>
          <cell r="K24">
            <v>0</v>
          </cell>
          <cell r="L24">
            <v>0</v>
          </cell>
          <cell r="M24">
            <v>0</v>
          </cell>
          <cell r="N24">
            <v>783566.49</v>
          </cell>
          <cell r="O24">
            <v>783566.49</v>
          </cell>
          <cell r="P24">
            <v>0</v>
          </cell>
          <cell r="Q24">
            <v>783566.49</v>
          </cell>
          <cell r="R24">
            <v>0</v>
          </cell>
          <cell r="S24">
            <v>586194.91016343958</v>
          </cell>
          <cell r="T24">
            <v>586194.91016343958</v>
          </cell>
          <cell r="U24">
            <v>0</v>
          </cell>
          <cell r="V24">
            <v>0</v>
          </cell>
          <cell r="W24">
            <v>0</v>
          </cell>
          <cell r="X24">
            <v>586194.91016343958</v>
          </cell>
          <cell r="Y24">
            <v>0</v>
          </cell>
          <cell r="Z24">
            <v>0</v>
          </cell>
          <cell r="AA24">
            <v>0</v>
          </cell>
          <cell r="AB24" t="e">
            <v>#DIV/0!</v>
          </cell>
          <cell r="AC24" t="str">
            <v xml:space="preserve">Inactive </v>
          </cell>
          <cell r="AD24">
            <v>586194.91016343958</v>
          </cell>
        </row>
        <row r="25">
          <cell r="A25" t="str">
            <v>Bradbury</v>
          </cell>
          <cell r="B25">
            <v>196142.36633352964</v>
          </cell>
          <cell r="C25">
            <v>0</v>
          </cell>
          <cell r="D25">
            <v>196142.36633352964</v>
          </cell>
          <cell r="E25">
            <v>-68579.44940854497</v>
          </cell>
          <cell r="F25">
            <v>0</v>
          </cell>
          <cell r="G25">
            <v>-68579.44940854497</v>
          </cell>
          <cell r="H25">
            <v>127562.91692498467</v>
          </cell>
          <cell r="I25">
            <v>0</v>
          </cell>
          <cell r="J25">
            <v>3362</v>
          </cell>
          <cell r="K25">
            <v>0</v>
          </cell>
          <cell r="L25">
            <v>0</v>
          </cell>
          <cell r="M25">
            <v>0</v>
          </cell>
          <cell r="N25">
            <v>3362</v>
          </cell>
          <cell r="O25">
            <v>3362</v>
          </cell>
          <cell r="P25">
            <v>0</v>
          </cell>
          <cell r="Q25">
            <v>3362</v>
          </cell>
          <cell r="R25">
            <v>0</v>
          </cell>
          <cell r="S25">
            <v>124200.91692498467</v>
          </cell>
          <cell r="T25">
            <v>124200.91692498467</v>
          </cell>
          <cell r="U25">
            <v>0</v>
          </cell>
          <cell r="V25">
            <v>0</v>
          </cell>
          <cell r="W25">
            <v>0</v>
          </cell>
          <cell r="X25">
            <v>124200.91692498467</v>
          </cell>
          <cell r="Y25">
            <v>0</v>
          </cell>
          <cell r="Z25">
            <v>0</v>
          </cell>
          <cell r="AA25">
            <v>0</v>
          </cell>
          <cell r="AB25" t="e">
            <v>#DIV/0!</v>
          </cell>
          <cell r="AC25" t="str">
            <v xml:space="preserve">Inactive </v>
          </cell>
          <cell r="AD25">
            <v>124200.91692498467</v>
          </cell>
        </row>
        <row r="26">
          <cell r="A26" t="str">
            <v>Brea</v>
          </cell>
          <cell r="B26">
            <v>4050946.2954524797</v>
          </cell>
          <cell r="C26">
            <v>0</v>
          </cell>
          <cell r="D26">
            <v>4050946.2954524797</v>
          </cell>
          <cell r="E26">
            <v>0</v>
          </cell>
          <cell r="F26">
            <v>0</v>
          </cell>
          <cell r="G26">
            <v>0</v>
          </cell>
          <cell r="H26">
            <v>4050946.2954524797</v>
          </cell>
          <cell r="I26">
            <v>0</v>
          </cell>
          <cell r="J26">
            <v>4233280.46</v>
          </cell>
          <cell r="K26">
            <v>0</v>
          </cell>
          <cell r="L26">
            <v>0</v>
          </cell>
          <cell r="M26">
            <v>0</v>
          </cell>
          <cell r="N26">
            <v>4233280.46</v>
          </cell>
          <cell r="O26">
            <v>4233280.46</v>
          </cell>
          <cell r="P26">
            <v>0</v>
          </cell>
          <cell r="Q26">
            <v>4233280.46</v>
          </cell>
          <cell r="R26">
            <v>-182334.16454752022</v>
          </cell>
          <cell r="S26">
            <v>0</v>
          </cell>
          <cell r="T26">
            <v>-182334.16454752022</v>
          </cell>
          <cell r="U26">
            <v>0</v>
          </cell>
          <cell r="V26">
            <v>0</v>
          </cell>
          <cell r="W26">
            <v>0</v>
          </cell>
          <cell r="X26">
            <v>0</v>
          </cell>
          <cell r="Y26">
            <v>-182334.16454752022</v>
          </cell>
          <cell r="Z26">
            <v>0</v>
          </cell>
          <cell r="AA26">
            <v>0</v>
          </cell>
          <cell r="AB26" t="e">
            <v>#DIV/0!</v>
          </cell>
          <cell r="AC26" t="str">
            <v xml:space="preserve">Active </v>
          </cell>
          <cell r="AD26">
            <v>-182334.16454752022</v>
          </cell>
        </row>
        <row r="27">
          <cell r="A27" t="str">
            <v>Buena Park</v>
          </cell>
          <cell r="B27">
            <v>11544440.313969377</v>
          </cell>
          <cell r="C27">
            <v>0</v>
          </cell>
          <cell r="D27">
            <v>11544440.313969377</v>
          </cell>
          <cell r="E27">
            <v>0</v>
          </cell>
          <cell r="F27">
            <v>0</v>
          </cell>
          <cell r="G27">
            <v>0</v>
          </cell>
          <cell r="H27">
            <v>11544440.313969377</v>
          </cell>
          <cell r="I27">
            <v>0</v>
          </cell>
          <cell r="J27">
            <v>8848555.3600000013</v>
          </cell>
          <cell r="K27">
            <v>0</v>
          </cell>
          <cell r="L27">
            <v>0</v>
          </cell>
          <cell r="M27">
            <v>0</v>
          </cell>
          <cell r="N27">
            <v>8848555.3600000013</v>
          </cell>
          <cell r="O27">
            <v>8848555.3600000013</v>
          </cell>
          <cell r="P27">
            <v>777618.13</v>
          </cell>
          <cell r="Q27">
            <v>9626173.4900000021</v>
          </cell>
          <cell r="R27">
            <v>0</v>
          </cell>
          <cell r="S27">
            <v>1918266.8239693753</v>
          </cell>
          <cell r="T27">
            <v>1918266.8239693753</v>
          </cell>
          <cell r="U27">
            <v>0</v>
          </cell>
          <cell r="V27">
            <v>2772381.87</v>
          </cell>
          <cell r="W27">
            <v>2772381.87</v>
          </cell>
          <cell r="X27">
            <v>0</v>
          </cell>
          <cell r="Y27">
            <v>-854115.04603062477</v>
          </cell>
          <cell r="Z27">
            <v>0</v>
          </cell>
          <cell r="AA27">
            <v>0</v>
          </cell>
          <cell r="AB27" t="e">
            <v>#DIV/0!</v>
          </cell>
          <cell r="AC27" t="str">
            <v xml:space="preserve">Active </v>
          </cell>
          <cell r="AD27">
            <v>-854115.04603062477</v>
          </cell>
        </row>
        <row r="28">
          <cell r="A28" t="str">
            <v>Calabasas</v>
          </cell>
          <cell r="B28">
            <v>1151236.8244701233</v>
          </cell>
          <cell r="C28">
            <v>0</v>
          </cell>
          <cell r="D28">
            <v>1151236.8244701233</v>
          </cell>
          <cell r="E28">
            <v>-171254.5743989106</v>
          </cell>
          <cell r="F28">
            <v>0</v>
          </cell>
          <cell r="G28">
            <v>-171254.5743989106</v>
          </cell>
          <cell r="H28">
            <v>979982.25007121265</v>
          </cell>
          <cell r="I28">
            <v>0</v>
          </cell>
          <cell r="J28">
            <v>0</v>
          </cell>
          <cell r="K28">
            <v>0</v>
          </cell>
          <cell r="L28">
            <v>0</v>
          </cell>
          <cell r="M28">
            <v>0</v>
          </cell>
          <cell r="N28">
            <v>0</v>
          </cell>
          <cell r="O28">
            <v>0</v>
          </cell>
          <cell r="P28">
            <v>0</v>
          </cell>
          <cell r="Q28">
            <v>0</v>
          </cell>
          <cell r="R28">
            <v>0</v>
          </cell>
          <cell r="S28">
            <v>979982.25007121265</v>
          </cell>
          <cell r="T28">
            <v>979982.25007121265</v>
          </cell>
          <cell r="U28">
            <v>0</v>
          </cell>
          <cell r="V28">
            <v>0</v>
          </cell>
          <cell r="W28">
            <v>0</v>
          </cell>
          <cell r="X28">
            <v>979982.25007121265</v>
          </cell>
          <cell r="Y28">
            <v>0</v>
          </cell>
          <cell r="Z28">
            <v>0</v>
          </cell>
          <cell r="AA28">
            <v>0</v>
          </cell>
          <cell r="AB28" t="e">
            <v>#DIV/0!</v>
          </cell>
          <cell r="AC28" t="str">
            <v xml:space="preserve">Inactive </v>
          </cell>
          <cell r="AD28">
            <v>979982.25007121265</v>
          </cell>
        </row>
        <row r="29">
          <cell r="A29" t="str">
            <v>California City</v>
          </cell>
          <cell r="B29">
            <v>1004232.1880640024</v>
          </cell>
          <cell r="D29">
            <v>1004232.1880640024</v>
          </cell>
          <cell r="E29">
            <v>472558.58818640083</v>
          </cell>
          <cell r="G29">
            <v>472558.58818640083</v>
          </cell>
          <cell r="H29">
            <v>1476790.7762504034</v>
          </cell>
          <cell r="I29">
            <v>0</v>
          </cell>
          <cell r="J29">
            <v>850841.12</v>
          </cell>
          <cell r="K29">
            <v>0</v>
          </cell>
          <cell r="L29">
            <v>0</v>
          </cell>
          <cell r="M29">
            <v>0</v>
          </cell>
          <cell r="N29">
            <v>850841.12</v>
          </cell>
          <cell r="O29">
            <v>850841.12</v>
          </cell>
          <cell r="P29">
            <v>0</v>
          </cell>
          <cell r="Q29">
            <v>850841.12</v>
          </cell>
          <cell r="R29">
            <v>0</v>
          </cell>
          <cell r="S29">
            <v>625949.65625040338</v>
          </cell>
          <cell r="T29">
            <v>625949.65625040338</v>
          </cell>
          <cell r="U29">
            <v>0</v>
          </cell>
          <cell r="V29">
            <v>0</v>
          </cell>
          <cell r="W29">
            <v>0</v>
          </cell>
          <cell r="X29">
            <v>625949.65625040338</v>
          </cell>
          <cell r="Y29">
            <v>0</v>
          </cell>
          <cell r="Z29">
            <v>600000</v>
          </cell>
          <cell r="AA29">
            <v>0</v>
          </cell>
          <cell r="AB29" t="e">
            <v>#DIV/0!</v>
          </cell>
          <cell r="AC29" t="str">
            <v xml:space="preserve">Inactive </v>
          </cell>
          <cell r="AD29">
            <v>625949.65625040338</v>
          </cell>
        </row>
        <row r="30">
          <cell r="A30" t="str">
            <v>Calimesa</v>
          </cell>
          <cell r="B30">
            <v>670308.33583304286</v>
          </cell>
          <cell r="C30">
            <v>0</v>
          </cell>
          <cell r="D30">
            <v>670308.33583304286</v>
          </cell>
          <cell r="E30">
            <v>-36905.12577061409</v>
          </cell>
          <cell r="F30">
            <v>0</v>
          </cell>
          <cell r="G30">
            <v>-36905.12577061409</v>
          </cell>
          <cell r="H30">
            <v>633403.21006242873</v>
          </cell>
          <cell r="I30">
            <v>0</v>
          </cell>
          <cell r="J30">
            <v>422218.38</v>
          </cell>
          <cell r="K30">
            <v>0</v>
          </cell>
          <cell r="L30">
            <v>0</v>
          </cell>
          <cell r="M30">
            <v>0</v>
          </cell>
          <cell r="N30">
            <v>422218.38</v>
          </cell>
          <cell r="O30">
            <v>422218.38</v>
          </cell>
          <cell r="P30">
            <v>0</v>
          </cell>
          <cell r="Q30">
            <v>422218.38</v>
          </cell>
          <cell r="R30">
            <v>0</v>
          </cell>
          <cell r="S30">
            <v>211184.83006242872</v>
          </cell>
          <cell r="T30">
            <v>211184.83006242872</v>
          </cell>
          <cell r="U30">
            <v>0</v>
          </cell>
          <cell r="V30">
            <v>0</v>
          </cell>
          <cell r="W30">
            <v>0</v>
          </cell>
          <cell r="X30">
            <v>211184.83006242872</v>
          </cell>
          <cell r="Y30">
            <v>0</v>
          </cell>
          <cell r="Z30">
            <v>0</v>
          </cell>
          <cell r="AA30">
            <v>0</v>
          </cell>
          <cell r="AB30" t="e">
            <v>#DIV/0!</v>
          </cell>
          <cell r="AC30" t="str">
            <v xml:space="preserve">Inactive </v>
          </cell>
          <cell r="AD30">
            <v>211184.83006242872</v>
          </cell>
        </row>
        <row r="31">
          <cell r="A31" t="str">
            <v>Camarillo</v>
          </cell>
          <cell r="B31">
            <v>4939698.3964635832</v>
          </cell>
          <cell r="C31">
            <v>0</v>
          </cell>
          <cell r="D31">
            <v>4939698.3964635832</v>
          </cell>
          <cell r="E31">
            <v>0</v>
          </cell>
          <cell r="F31">
            <v>500000</v>
          </cell>
          <cell r="G31">
            <v>500000</v>
          </cell>
          <cell r="H31">
            <v>5439698.3964635832</v>
          </cell>
          <cell r="I31">
            <v>0</v>
          </cell>
          <cell r="J31">
            <v>2902271.65</v>
          </cell>
          <cell r="K31">
            <v>0</v>
          </cell>
          <cell r="L31">
            <v>0</v>
          </cell>
          <cell r="M31">
            <v>0</v>
          </cell>
          <cell r="N31">
            <v>2902271.65</v>
          </cell>
          <cell r="O31">
            <v>2902271.65</v>
          </cell>
          <cell r="P31">
            <v>187220.46000000002</v>
          </cell>
          <cell r="Q31">
            <v>3089492.11</v>
          </cell>
          <cell r="R31">
            <v>0</v>
          </cell>
          <cell r="S31">
            <v>2350206.2864635834</v>
          </cell>
          <cell r="T31">
            <v>2350206.2864635834</v>
          </cell>
          <cell r="U31">
            <v>0</v>
          </cell>
          <cell r="V31">
            <v>1612779.54</v>
          </cell>
          <cell r="W31">
            <v>1612779.54</v>
          </cell>
          <cell r="X31">
            <v>737426.74646358332</v>
          </cell>
          <cell r="Y31">
            <v>0</v>
          </cell>
          <cell r="Z31">
            <v>0</v>
          </cell>
          <cell r="AA31">
            <v>0</v>
          </cell>
          <cell r="AB31" t="e">
            <v>#DIV/0!</v>
          </cell>
          <cell r="AC31" t="str">
            <v xml:space="preserve">Active </v>
          </cell>
          <cell r="AD31">
            <v>737426.74646358332</v>
          </cell>
        </row>
        <row r="32">
          <cell r="A32" t="str">
            <v>Canyon Lake</v>
          </cell>
          <cell r="B32">
            <v>457412.46820463083</v>
          </cell>
          <cell r="C32">
            <v>0</v>
          </cell>
          <cell r="D32">
            <v>457412.46820463083</v>
          </cell>
          <cell r="E32">
            <v>0</v>
          </cell>
          <cell r="F32">
            <v>0</v>
          </cell>
          <cell r="G32">
            <v>0</v>
          </cell>
          <cell r="H32">
            <v>457412.46820463083</v>
          </cell>
          <cell r="I32">
            <v>0</v>
          </cell>
          <cell r="J32">
            <v>478820.53</v>
          </cell>
          <cell r="K32">
            <v>0</v>
          </cell>
          <cell r="L32">
            <v>0</v>
          </cell>
          <cell r="M32">
            <v>0</v>
          </cell>
          <cell r="N32">
            <v>478820.53</v>
          </cell>
          <cell r="O32">
            <v>478820.53</v>
          </cell>
          <cell r="P32">
            <v>0</v>
          </cell>
          <cell r="Q32">
            <v>478820.53</v>
          </cell>
          <cell r="R32">
            <v>-21408.061795369198</v>
          </cell>
          <cell r="S32">
            <v>0</v>
          </cell>
          <cell r="T32">
            <v>-21408.061795369198</v>
          </cell>
          <cell r="U32">
            <v>0</v>
          </cell>
          <cell r="V32">
            <v>0</v>
          </cell>
          <cell r="W32">
            <v>0</v>
          </cell>
          <cell r="X32">
            <v>0</v>
          </cell>
          <cell r="Y32">
            <v>-21408.061795369198</v>
          </cell>
          <cell r="Z32">
            <v>0</v>
          </cell>
          <cell r="AA32">
            <v>0</v>
          </cell>
          <cell r="AB32" t="e">
            <v>#DIV/0!</v>
          </cell>
          <cell r="AC32" t="str">
            <v>Inactive</v>
          </cell>
          <cell r="AD32">
            <v>-21408.061795369198</v>
          </cell>
        </row>
        <row r="33">
          <cell r="A33" t="str">
            <v>Carpinteria</v>
          </cell>
          <cell r="B33">
            <v>1576121.9506989466</v>
          </cell>
          <cell r="C33">
            <v>0</v>
          </cell>
          <cell r="D33">
            <v>1576121.9506989466</v>
          </cell>
          <cell r="E33">
            <v>-31694.71505098421</v>
          </cell>
          <cell r="F33">
            <v>0</v>
          </cell>
          <cell r="G33">
            <v>-31694.71505098421</v>
          </cell>
          <cell r="H33">
            <v>1544427.2356479624</v>
          </cell>
          <cell r="I33">
            <v>0</v>
          </cell>
          <cell r="J33">
            <v>1363058.31</v>
          </cell>
          <cell r="K33">
            <v>0</v>
          </cell>
          <cell r="L33">
            <v>0</v>
          </cell>
          <cell r="M33">
            <v>0</v>
          </cell>
          <cell r="N33">
            <v>1363058.31</v>
          </cell>
          <cell r="O33">
            <v>1363058.31</v>
          </cell>
          <cell r="P33">
            <v>0</v>
          </cell>
          <cell r="Q33">
            <v>1363058.31</v>
          </cell>
          <cell r="R33">
            <v>0</v>
          </cell>
          <cell r="S33">
            <v>181368.92564796237</v>
          </cell>
          <cell r="T33">
            <v>181368.92564796237</v>
          </cell>
          <cell r="U33">
            <v>0</v>
          </cell>
          <cell r="V33">
            <v>0</v>
          </cell>
          <cell r="W33">
            <v>0</v>
          </cell>
          <cell r="X33">
            <v>181368.92564796237</v>
          </cell>
          <cell r="Y33">
            <v>0</v>
          </cell>
          <cell r="Z33">
            <v>0</v>
          </cell>
          <cell r="AA33">
            <v>0</v>
          </cell>
          <cell r="AB33" t="e">
            <v>#DIV/0!</v>
          </cell>
          <cell r="AC33" t="str">
            <v xml:space="preserve">Inactive </v>
          </cell>
          <cell r="AD33">
            <v>181368.92564796237</v>
          </cell>
        </row>
        <row r="34">
          <cell r="A34" t="str">
            <v>Carson</v>
          </cell>
          <cell r="B34">
            <v>11959646.26632099</v>
          </cell>
          <cell r="C34">
            <v>0</v>
          </cell>
          <cell r="D34">
            <v>11959646.26632099</v>
          </cell>
          <cell r="E34">
            <v>46600</v>
          </cell>
          <cell r="F34">
            <v>0</v>
          </cell>
          <cell r="G34">
            <v>46600</v>
          </cell>
          <cell r="H34">
            <v>12006246.26632099</v>
          </cell>
          <cell r="I34">
            <v>0</v>
          </cell>
          <cell r="J34">
            <v>11102276.390000001</v>
          </cell>
          <cell r="K34">
            <v>0</v>
          </cell>
          <cell r="L34">
            <v>0</v>
          </cell>
          <cell r="M34">
            <v>0</v>
          </cell>
          <cell r="N34">
            <v>11102276.390000001</v>
          </cell>
          <cell r="O34">
            <v>11102276.390000001</v>
          </cell>
          <cell r="P34">
            <v>0</v>
          </cell>
          <cell r="Q34">
            <v>11102276.390000001</v>
          </cell>
          <cell r="R34">
            <v>0</v>
          </cell>
          <cell r="S34">
            <v>903969.8763209898</v>
          </cell>
          <cell r="T34">
            <v>903969.8763209898</v>
          </cell>
          <cell r="U34">
            <v>0</v>
          </cell>
          <cell r="V34">
            <v>0</v>
          </cell>
          <cell r="W34">
            <v>0</v>
          </cell>
          <cell r="X34">
            <v>903969.8763209898</v>
          </cell>
          <cell r="Y34">
            <v>0</v>
          </cell>
          <cell r="Z34">
            <v>0</v>
          </cell>
          <cell r="AA34">
            <v>0</v>
          </cell>
          <cell r="AB34" t="e">
            <v>#DIV/0!</v>
          </cell>
          <cell r="AC34" t="str">
            <v>Inactive</v>
          </cell>
          <cell r="AD34">
            <v>903969.8763209898</v>
          </cell>
        </row>
        <row r="35">
          <cell r="A35" t="str">
            <v>Cathedral City</v>
          </cell>
          <cell r="B35">
            <v>4337029.1103533311</v>
          </cell>
          <cell r="C35">
            <v>0</v>
          </cell>
          <cell r="D35">
            <v>4337029.1103533311</v>
          </cell>
          <cell r="E35">
            <v>0</v>
          </cell>
          <cell r="F35">
            <v>0</v>
          </cell>
          <cell r="G35">
            <v>0</v>
          </cell>
          <cell r="H35">
            <v>4337029.1103533311</v>
          </cell>
          <cell r="I35">
            <v>0</v>
          </cell>
          <cell r="J35">
            <v>4255904.59</v>
          </cell>
          <cell r="K35">
            <v>0</v>
          </cell>
          <cell r="L35">
            <v>0</v>
          </cell>
          <cell r="M35">
            <v>0</v>
          </cell>
          <cell r="N35">
            <v>4255904.59</v>
          </cell>
          <cell r="O35">
            <v>4255904.59</v>
          </cell>
          <cell r="P35">
            <v>0</v>
          </cell>
          <cell r="Q35">
            <v>4255904.59</v>
          </cell>
          <cell r="R35">
            <v>0</v>
          </cell>
          <cell r="S35">
            <v>81124.520353331231</v>
          </cell>
          <cell r="T35">
            <v>81124.520353331231</v>
          </cell>
          <cell r="U35">
            <v>0</v>
          </cell>
          <cell r="V35">
            <v>0</v>
          </cell>
          <cell r="W35">
            <v>0</v>
          </cell>
          <cell r="X35">
            <v>81124.520353331231</v>
          </cell>
          <cell r="Y35">
            <v>0</v>
          </cell>
          <cell r="Z35">
            <v>0</v>
          </cell>
          <cell r="AB35" t="e">
            <v>#DIV/0!</v>
          </cell>
          <cell r="AC35" t="str">
            <v xml:space="preserve">Active </v>
          </cell>
          <cell r="AD35">
            <v>81124.520353331231</v>
          </cell>
        </row>
        <row r="36">
          <cell r="A36" t="str">
            <v>Cerritos</v>
          </cell>
          <cell r="B36">
            <v>3475688.9784830748</v>
          </cell>
          <cell r="C36">
            <v>0</v>
          </cell>
          <cell r="D36">
            <v>3475688.9784830748</v>
          </cell>
          <cell r="E36">
            <v>7817860.4615169261</v>
          </cell>
          <cell r="F36">
            <v>0</v>
          </cell>
          <cell r="G36">
            <v>7817860.4615169261</v>
          </cell>
          <cell r="H36">
            <v>11293549.440000001</v>
          </cell>
          <cell r="I36">
            <v>0</v>
          </cell>
          <cell r="J36">
            <v>11907438.940000001</v>
          </cell>
          <cell r="K36">
            <v>0</v>
          </cell>
          <cell r="L36">
            <v>619256.35</v>
          </cell>
          <cell r="M36">
            <v>0</v>
          </cell>
          <cell r="N36">
            <v>12526695.290000001</v>
          </cell>
          <cell r="O36">
            <v>12526695.290000001</v>
          </cell>
          <cell r="P36">
            <v>0</v>
          </cell>
          <cell r="Q36">
            <v>12526695.290000001</v>
          </cell>
          <cell r="R36">
            <v>-1233145.8499999996</v>
          </cell>
          <cell r="S36">
            <v>0</v>
          </cell>
          <cell r="T36">
            <v>-1233145.8499999996</v>
          </cell>
          <cell r="U36">
            <v>0</v>
          </cell>
          <cell r="V36">
            <v>0</v>
          </cell>
          <cell r="W36">
            <v>0</v>
          </cell>
          <cell r="X36">
            <v>0</v>
          </cell>
          <cell r="Y36">
            <v>-1233145.8499999996</v>
          </cell>
          <cell r="Z36">
            <v>0</v>
          </cell>
          <cell r="AA36">
            <v>2141070</v>
          </cell>
          <cell r="AB36" t="e">
            <v>#DIV/0!</v>
          </cell>
          <cell r="AC36" t="str">
            <v xml:space="preserve">Active </v>
          </cell>
          <cell r="AD36">
            <v>-1233145.8499999996</v>
          </cell>
        </row>
        <row r="37">
          <cell r="A37" t="str">
            <v>Chino</v>
          </cell>
          <cell r="B37">
            <v>4876176.8426956842</v>
          </cell>
          <cell r="C37">
            <v>0</v>
          </cell>
          <cell r="D37">
            <v>4876176.8426956842</v>
          </cell>
          <cell r="E37">
            <v>0</v>
          </cell>
          <cell r="F37">
            <v>0</v>
          </cell>
          <cell r="G37">
            <v>0</v>
          </cell>
          <cell r="H37">
            <v>4876176.8426956842</v>
          </cell>
          <cell r="I37">
            <v>0</v>
          </cell>
          <cell r="J37">
            <v>5279964.120000001</v>
          </cell>
          <cell r="K37">
            <v>0</v>
          </cell>
          <cell r="L37">
            <v>273216.06</v>
          </cell>
          <cell r="M37">
            <v>0</v>
          </cell>
          <cell r="N37">
            <v>5553180.1800000006</v>
          </cell>
          <cell r="O37">
            <v>5553180.1800000006</v>
          </cell>
          <cell r="P37">
            <v>0</v>
          </cell>
          <cell r="Q37">
            <v>5553180.1800000006</v>
          </cell>
          <cell r="R37">
            <v>-677003.33730431646</v>
          </cell>
          <cell r="S37">
            <v>0</v>
          </cell>
          <cell r="T37">
            <v>-677003.33730431646</v>
          </cell>
          <cell r="U37">
            <v>0</v>
          </cell>
          <cell r="V37">
            <v>0</v>
          </cell>
          <cell r="W37">
            <v>0</v>
          </cell>
          <cell r="X37">
            <v>0</v>
          </cell>
          <cell r="Y37">
            <v>-677003.33730431646</v>
          </cell>
          <cell r="Z37">
            <v>0</v>
          </cell>
          <cell r="AA37">
            <v>982855.72</v>
          </cell>
          <cell r="AB37" t="e">
            <v>#DIV/0!</v>
          </cell>
          <cell r="AC37" t="str">
            <v xml:space="preserve">Active </v>
          </cell>
          <cell r="AD37">
            <v>-677003.33730431646</v>
          </cell>
        </row>
        <row r="38">
          <cell r="A38" t="str">
            <v>Chino Hills</v>
          </cell>
          <cell r="B38">
            <v>1485980.2550810981</v>
          </cell>
          <cell r="C38">
            <v>0</v>
          </cell>
          <cell r="D38">
            <v>1485980.2550810981</v>
          </cell>
          <cell r="E38">
            <v>0</v>
          </cell>
          <cell r="F38">
            <v>0</v>
          </cell>
          <cell r="G38">
            <v>0</v>
          </cell>
          <cell r="H38">
            <v>1485980.2550810981</v>
          </cell>
          <cell r="I38">
            <v>0</v>
          </cell>
          <cell r="J38">
            <v>2379888.94</v>
          </cell>
          <cell r="K38">
            <v>0</v>
          </cell>
          <cell r="L38">
            <v>0</v>
          </cell>
          <cell r="M38">
            <v>0</v>
          </cell>
          <cell r="N38">
            <v>2379888.94</v>
          </cell>
          <cell r="O38">
            <v>2379888.94</v>
          </cell>
          <cell r="P38">
            <v>0</v>
          </cell>
          <cell r="Q38">
            <v>2379888.94</v>
          </cell>
          <cell r="R38">
            <v>-893908.68491890188</v>
          </cell>
          <cell r="S38">
            <v>0</v>
          </cell>
          <cell r="T38">
            <v>-893908.68491890188</v>
          </cell>
          <cell r="U38">
            <v>0</v>
          </cell>
          <cell r="V38">
            <v>0</v>
          </cell>
          <cell r="W38">
            <v>0</v>
          </cell>
          <cell r="X38">
            <v>0</v>
          </cell>
          <cell r="Y38">
            <v>-893908.68491890188</v>
          </cell>
          <cell r="Z38">
            <v>0</v>
          </cell>
          <cell r="AA38">
            <v>1989701.45</v>
          </cell>
          <cell r="AB38">
            <v>0</v>
          </cell>
          <cell r="AC38" t="str">
            <v xml:space="preserve">Inactive </v>
          </cell>
          <cell r="AD38">
            <v>-893908.68491890188</v>
          </cell>
        </row>
        <row r="39">
          <cell r="A39" t="str">
            <v>Claremont</v>
          </cell>
          <cell r="B39">
            <v>4719515.0834005354</v>
          </cell>
          <cell r="C39">
            <v>0</v>
          </cell>
          <cell r="D39">
            <v>4719515.0834005354</v>
          </cell>
          <cell r="E39">
            <v>-147803.22135637762</v>
          </cell>
          <cell r="F39">
            <v>1000000</v>
          </cell>
          <cell r="G39">
            <v>852196.77864362241</v>
          </cell>
          <cell r="H39">
            <v>5571711.8620441575</v>
          </cell>
          <cell r="I39">
            <v>0</v>
          </cell>
          <cell r="J39">
            <v>3725926.96</v>
          </cell>
          <cell r="K39">
            <v>0</v>
          </cell>
          <cell r="L39">
            <v>0</v>
          </cell>
          <cell r="M39">
            <v>0</v>
          </cell>
          <cell r="N39">
            <v>3725926.96</v>
          </cell>
          <cell r="O39">
            <v>3725926.96</v>
          </cell>
          <cell r="P39">
            <v>0</v>
          </cell>
          <cell r="Q39">
            <v>3725926.96</v>
          </cell>
          <cell r="R39">
            <v>0</v>
          </cell>
          <cell r="S39">
            <v>1845784.9020441575</v>
          </cell>
          <cell r="T39">
            <v>1845784.9020441575</v>
          </cell>
          <cell r="U39">
            <v>0</v>
          </cell>
          <cell r="V39">
            <v>0</v>
          </cell>
          <cell r="W39">
            <v>0</v>
          </cell>
          <cell r="X39">
            <v>1845784.9020441575</v>
          </cell>
          <cell r="Y39">
            <v>0</v>
          </cell>
          <cell r="Z39">
            <v>5200000</v>
          </cell>
          <cell r="AA39">
            <v>0</v>
          </cell>
          <cell r="AB39" t="e">
            <v>#DIV/0!</v>
          </cell>
          <cell r="AC39" t="str">
            <v xml:space="preserve">Active - ON HOLD </v>
          </cell>
          <cell r="AD39">
            <v>1845784.9020441575</v>
          </cell>
        </row>
        <row r="40">
          <cell r="A40" t="str">
            <v>Colton</v>
          </cell>
          <cell r="B40">
            <v>21304.636979632989</v>
          </cell>
          <cell r="C40">
            <v>0</v>
          </cell>
          <cell r="D40">
            <v>21304.636979632989</v>
          </cell>
          <cell r="E40">
            <v>-3169.2145882752079</v>
          </cell>
          <cell r="F40">
            <v>0</v>
          </cell>
          <cell r="G40">
            <v>-3169.2145882752079</v>
          </cell>
          <cell r="H40">
            <v>18135.422391357781</v>
          </cell>
          <cell r="I40">
            <v>0</v>
          </cell>
          <cell r="J40">
            <v>0</v>
          </cell>
          <cell r="K40">
            <v>0</v>
          </cell>
          <cell r="L40">
            <v>0</v>
          </cell>
          <cell r="M40">
            <v>0</v>
          </cell>
          <cell r="N40">
            <v>0</v>
          </cell>
          <cell r="O40">
            <v>0</v>
          </cell>
          <cell r="P40">
            <v>0</v>
          </cell>
          <cell r="Q40">
            <v>0</v>
          </cell>
          <cell r="R40">
            <v>0</v>
          </cell>
          <cell r="S40">
            <v>18135.422391357781</v>
          </cell>
          <cell r="T40">
            <v>18135.422391357781</v>
          </cell>
          <cell r="U40">
            <v>0</v>
          </cell>
          <cell r="V40">
            <v>0</v>
          </cell>
          <cell r="W40">
            <v>0</v>
          </cell>
          <cell r="X40">
            <v>18135.422391357781</v>
          </cell>
          <cell r="Y40">
            <v>0</v>
          </cell>
          <cell r="Z40">
            <v>0</v>
          </cell>
          <cell r="AA40">
            <v>0</v>
          </cell>
          <cell r="AB40" t="e">
            <v>#DIV/0!</v>
          </cell>
          <cell r="AC40" t="str">
            <v xml:space="preserve">Inactive </v>
          </cell>
          <cell r="AD40">
            <v>18135.422391357781</v>
          </cell>
        </row>
        <row r="41">
          <cell r="A41" t="str">
            <v>Commerce</v>
          </cell>
          <cell r="B41">
            <v>2915070.9625392216</v>
          </cell>
          <cell r="C41">
            <v>0</v>
          </cell>
          <cell r="D41">
            <v>2915070.9625392216</v>
          </cell>
          <cell r="E41">
            <v>614000</v>
          </cell>
          <cell r="F41">
            <v>200000</v>
          </cell>
          <cell r="G41">
            <v>814000</v>
          </cell>
          <cell r="H41">
            <v>3729070.9625392216</v>
          </cell>
          <cell r="I41">
            <v>0</v>
          </cell>
          <cell r="J41">
            <v>2035183.66</v>
          </cell>
          <cell r="K41">
            <v>0</v>
          </cell>
          <cell r="L41">
            <v>0</v>
          </cell>
          <cell r="M41">
            <v>0</v>
          </cell>
          <cell r="N41">
            <v>2035183.66</v>
          </cell>
          <cell r="O41">
            <v>2035183.66</v>
          </cell>
          <cell r="P41">
            <v>52220.27</v>
          </cell>
          <cell r="Q41">
            <v>2087403.93</v>
          </cell>
          <cell r="R41">
            <v>0</v>
          </cell>
          <cell r="S41">
            <v>1641667.0325392217</v>
          </cell>
          <cell r="T41">
            <v>1641667.0325392217</v>
          </cell>
          <cell r="U41">
            <v>0</v>
          </cell>
          <cell r="V41">
            <v>1547779.73</v>
          </cell>
          <cell r="W41">
            <v>1547779.73</v>
          </cell>
          <cell r="X41">
            <v>93887.30253922171</v>
          </cell>
          <cell r="Y41">
            <v>0</v>
          </cell>
          <cell r="Z41">
            <v>0</v>
          </cell>
          <cell r="AA41">
            <v>0</v>
          </cell>
          <cell r="AB41" t="e">
            <v>#DIV/0!</v>
          </cell>
          <cell r="AC41" t="str">
            <v xml:space="preserve">Active </v>
          </cell>
          <cell r="AD41">
            <v>0</v>
          </cell>
        </row>
        <row r="42">
          <cell r="A42" t="str">
            <v>Compton</v>
          </cell>
          <cell r="B42">
            <v>13895145.18372344</v>
          </cell>
          <cell r="C42">
            <v>0</v>
          </cell>
          <cell r="D42">
            <v>13895145.18372344</v>
          </cell>
          <cell r="E42">
            <v>-790562.1993873145</v>
          </cell>
          <cell r="F42">
            <v>0</v>
          </cell>
          <cell r="G42">
            <v>-790562.1993873145</v>
          </cell>
          <cell r="H42">
            <v>13104582.984336127</v>
          </cell>
          <cell r="I42">
            <v>0</v>
          </cell>
          <cell r="J42">
            <v>7436218.3500000006</v>
          </cell>
          <cell r="K42">
            <v>0</v>
          </cell>
          <cell r="L42">
            <v>0</v>
          </cell>
          <cell r="M42">
            <v>0</v>
          </cell>
          <cell r="N42">
            <v>7436218.3500000006</v>
          </cell>
          <cell r="O42">
            <v>7436218.3500000006</v>
          </cell>
          <cell r="P42">
            <v>0</v>
          </cell>
          <cell r="Q42">
            <v>7436218.3500000006</v>
          </cell>
          <cell r="R42">
            <v>0</v>
          </cell>
          <cell r="S42">
            <v>5668364.634336126</v>
          </cell>
          <cell r="T42">
            <v>5668364.634336126</v>
          </cell>
          <cell r="U42">
            <v>0</v>
          </cell>
          <cell r="V42">
            <v>5000000</v>
          </cell>
          <cell r="W42">
            <v>5000000</v>
          </cell>
          <cell r="X42">
            <v>668364.63433612604</v>
          </cell>
          <cell r="Y42">
            <v>0</v>
          </cell>
          <cell r="Z42">
            <v>16700000</v>
          </cell>
          <cell r="AA42">
            <v>0</v>
          </cell>
          <cell r="AB42" t="e">
            <v>#DIV/0!</v>
          </cell>
          <cell r="AC42" t="str">
            <v>Active</v>
          </cell>
          <cell r="AD42">
            <v>668364.63433612604</v>
          </cell>
        </row>
        <row r="43">
          <cell r="A43" t="str">
            <v>Corona</v>
          </cell>
          <cell r="B43">
            <v>7663085.6224298012</v>
          </cell>
          <cell r="C43">
            <v>0</v>
          </cell>
          <cell r="D43">
            <v>7663085.6224298012</v>
          </cell>
          <cell r="E43">
            <v>0</v>
          </cell>
          <cell r="F43">
            <v>0</v>
          </cell>
          <cell r="G43">
            <v>0</v>
          </cell>
          <cell r="H43">
            <v>7663085.6224298012</v>
          </cell>
          <cell r="I43">
            <v>0</v>
          </cell>
          <cell r="J43">
            <v>7877500.0300000003</v>
          </cell>
          <cell r="K43">
            <v>0</v>
          </cell>
          <cell r="L43">
            <v>0</v>
          </cell>
          <cell r="M43">
            <v>0</v>
          </cell>
          <cell r="N43">
            <v>7877500.0300000003</v>
          </cell>
          <cell r="O43">
            <v>7877500.0300000003</v>
          </cell>
          <cell r="P43">
            <v>0</v>
          </cell>
          <cell r="Q43">
            <v>7877500.0300000003</v>
          </cell>
          <cell r="R43">
            <v>-214414.40757019911</v>
          </cell>
          <cell r="S43">
            <v>0</v>
          </cell>
          <cell r="T43">
            <v>-214414.40757019911</v>
          </cell>
          <cell r="U43">
            <v>0</v>
          </cell>
          <cell r="V43">
            <v>0</v>
          </cell>
          <cell r="W43">
            <v>0</v>
          </cell>
          <cell r="X43">
            <v>0</v>
          </cell>
          <cell r="Y43">
            <v>-214414.40757019911</v>
          </cell>
          <cell r="Z43">
            <v>0</v>
          </cell>
          <cell r="AA43">
            <v>0</v>
          </cell>
          <cell r="AB43" t="e">
            <v>#DIV/0!</v>
          </cell>
          <cell r="AC43" t="str">
            <v xml:space="preserve">Active </v>
          </cell>
          <cell r="AD43">
            <v>-214414.40757019911</v>
          </cell>
        </row>
        <row r="44">
          <cell r="A44" t="str">
            <v>Costa Mesa</v>
          </cell>
          <cell r="B44">
            <v>16013007.421908144</v>
          </cell>
          <cell r="C44">
            <v>0</v>
          </cell>
          <cell r="D44">
            <v>16013007.421908144</v>
          </cell>
          <cell r="E44">
            <v>0</v>
          </cell>
          <cell r="F44">
            <v>0</v>
          </cell>
          <cell r="G44">
            <v>0</v>
          </cell>
          <cell r="H44">
            <v>16013007.421908144</v>
          </cell>
          <cell r="I44">
            <v>0</v>
          </cell>
          <cell r="J44">
            <v>13351143.16</v>
          </cell>
          <cell r="K44">
            <v>0</v>
          </cell>
          <cell r="L44">
            <v>0</v>
          </cell>
          <cell r="M44">
            <v>0</v>
          </cell>
          <cell r="N44">
            <v>13351143.16</v>
          </cell>
          <cell r="O44">
            <v>13351143.16</v>
          </cell>
          <cell r="P44">
            <v>152785.43</v>
          </cell>
          <cell r="Q44">
            <v>13503928.59</v>
          </cell>
          <cell r="R44">
            <v>0</v>
          </cell>
          <cell r="S44">
            <v>2509078.8319081441</v>
          </cell>
          <cell r="T44">
            <v>2509078.8319081441</v>
          </cell>
          <cell r="U44">
            <v>0</v>
          </cell>
          <cell r="V44">
            <v>2047214.57</v>
          </cell>
          <cell r="W44">
            <v>2047214.57</v>
          </cell>
          <cell r="X44">
            <v>461864.26190814399</v>
          </cell>
          <cell r="Y44">
            <v>0</v>
          </cell>
          <cell r="Z44">
            <v>0</v>
          </cell>
          <cell r="AA44">
            <v>2231541.83</v>
          </cell>
          <cell r="AB44" t="e">
            <v>#DIV/0!</v>
          </cell>
          <cell r="AC44" t="str">
            <v xml:space="preserve">Active </v>
          </cell>
          <cell r="AD44">
            <v>461864.26190814399</v>
          </cell>
        </row>
        <row r="45">
          <cell r="A45" t="str">
            <v>Covina</v>
          </cell>
          <cell r="B45">
            <v>8357196.8262101887</v>
          </cell>
          <cell r="C45">
            <v>0</v>
          </cell>
          <cell r="D45">
            <v>8357196.8262101887</v>
          </cell>
          <cell r="E45">
            <v>-5280802.1675028009</v>
          </cell>
          <cell r="F45">
            <v>0</v>
          </cell>
          <cell r="G45">
            <v>-5280802.1675028009</v>
          </cell>
          <cell r="H45">
            <v>3076394.6587073877</v>
          </cell>
          <cell r="I45">
            <v>0</v>
          </cell>
          <cell r="J45">
            <v>2588676</v>
          </cell>
          <cell r="K45">
            <v>0</v>
          </cell>
          <cell r="L45">
            <v>0</v>
          </cell>
          <cell r="M45">
            <v>0</v>
          </cell>
          <cell r="N45">
            <v>2588676</v>
          </cell>
          <cell r="O45">
            <v>2588676</v>
          </cell>
          <cell r="P45">
            <v>0</v>
          </cell>
          <cell r="Q45">
            <v>2588676</v>
          </cell>
          <cell r="R45">
            <v>0</v>
          </cell>
          <cell r="S45">
            <v>487718.65870738775</v>
          </cell>
          <cell r="T45">
            <v>487718.65870738775</v>
          </cell>
          <cell r="U45">
            <v>0</v>
          </cell>
          <cell r="V45">
            <v>0</v>
          </cell>
          <cell r="W45">
            <v>0</v>
          </cell>
          <cell r="X45">
            <v>487718.65870738775</v>
          </cell>
          <cell r="Y45">
            <v>0</v>
          </cell>
          <cell r="Z45">
            <v>0</v>
          </cell>
          <cell r="AA45">
            <v>0</v>
          </cell>
          <cell r="AB45" t="e">
            <v>#DIV/0!</v>
          </cell>
          <cell r="AC45" t="str">
            <v xml:space="preserve">Inactive </v>
          </cell>
          <cell r="AD45">
            <v>487718.65870738775</v>
          </cell>
        </row>
        <row r="46">
          <cell r="A46" t="str">
            <v>Cudahy</v>
          </cell>
          <cell r="B46">
            <v>2949401.6335331206</v>
          </cell>
          <cell r="C46">
            <v>0</v>
          </cell>
          <cell r="D46">
            <v>2949401.6335331206</v>
          </cell>
          <cell r="E46">
            <v>200000</v>
          </cell>
          <cell r="F46">
            <v>0</v>
          </cell>
          <cell r="G46">
            <v>200000</v>
          </cell>
          <cell r="H46">
            <v>3149401.6335331206</v>
          </cell>
          <cell r="I46">
            <v>0</v>
          </cell>
          <cell r="J46">
            <v>1344344.61</v>
          </cell>
          <cell r="K46">
            <v>0</v>
          </cell>
          <cell r="L46">
            <v>0</v>
          </cell>
          <cell r="M46">
            <v>0</v>
          </cell>
          <cell r="N46">
            <v>1344344.61</v>
          </cell>
          <cell r="O46">
            <v>1344344.61</v>
          </cell>
          <cell r="P46">
            <v>0</v>
          </cell>
          <cell r="Q46">
            <v>1344344.61</v>
          </cell>
          <cell r="R46">
            <v>0</v>
          </cell>
          <cell r="S46">
            <v>1805057.0235331205</v>
          </cell>
          <cell r="T46">
            <v>1805057.0235331205</v>
          </cell>
          <cell r="U46">
            <v>0</v>
          </cell>
          <cell r="V46">
            <v>0</v>
          </cell>
          <cell r="W46">
            <v>0</v>
          </cell>
          <cell r="X46">
            <v>1805057.0235331205</v>
          </cell>
          <cell r="Y46">
            <v>0</v>
          </cell>
          <cell r="Z46">
            <v>0</v>
          </cell>
          <cell r="AA46">
            <v>0</v>
          </cell>
          <cell r="AB46" t="e">
            <v>#DIV/0!</v>
          </cell>
          <cell r="AC46" t="str">
            <v xml:space="preserve">Active </v>
          </cell>
          <cell r="AD46">
            <v>1805057.0235331205</v>
          </cell>
        </row>
        <row r="47">
          <cell r="A47" t="str">
            <v>Culver City</v>
          </cell>
          <cell r="B47">
            <v>8264929.719383996</v>
          </cell>
          <cell r="C47">
            <v>0</v>
          </cell>
          <cell r="D47">
            <v>8264929.719383996</v>
          </cell>
          <cell r="E47">
            <v>0</v>
          </cell>
          <cell r="F47">
            <v>0</v>
          </cell>
          <cell r="G47">
            <v>0</v>
          </cell>
          <cell r="H47">
            <v>8264929.719383996</v>
          </cell>
          <cell r="I47">
            <v>0</v>
          </cell>
          <cell r="J47">
            <v>8779416.2000000048</v>
          </cell>
          <cell r="K47">
            <v>0</v>
          </cell>
          <cell r="L47">
            <v>0</v>
          </cell>
          <cell r="M47">
            <v>0</v>
          </cell>
          <cell r="N47">
            <v>8779416.2000000048</v>
          </cell>
          <cell r="O47">
            <v>8779416.2000000048</v>
          </cell>
          <cell r="P47">
            <v>0</v>
          </cell>
          <cell r="Q47">
            <v>8779416.2000000048</v>
          </cell>
          <cell r="R47">
            <v>-514486.48061600886</v>
          </cell>
          <cell r="S47">
            <v>0</v>
          </cell>
          <cell r="T47">
            <v>-514486.48061600886</v>
          </cell>
          <cell r="U47">
            <v>0</v>
          </cell>
          <cell r="V47">
            <v>0</v>
          </cell>
          <cell r="W47">
            <v>0</v>
          </cell>
          <cell r="X47">
            <v>0</v>
          </cell>
          <cell r="Y47">
            <v>-514486.48061600886</v>
          </cell>
          <cell r="Z47">
            <v>5721635</v>
          </cell>
          <cell r="AA47">
            <v>3486337.4</v>
          </cell>
          <cell r="AB47" t="e">
            <v>#DIV/0!</v>
          </cell>
          <cell r="AC47" t="str">
            <v xml:space="preserve">Active </v>
          </cell>
          <cell r="AD47">
            <v>-514486.48061600886</v>
          </cell>
        </row>
        <row r="48">
          <cell r="A48" t="str">
            <v>Cypress</v>
          </cell>
          <cell r="B48">
            <v>4779156.533180044</v>
          </cell>
          <cell r="C48">
            <v>0</v>
          </cell>
          <cell r="D48">
            <v>4779156.533180044</v>
          </cell>
          <cell r="E48">
            <v>-297362.94439491379</v>
          </cell>
          <cell r="F48">
            <v>0</v>
          </cell>
          <cell r="G48">
            <v>-297362.94439491379</v>
          </cell>
          <cell r="H48">
            <v>4481793.5887851305</v>
          </cell>
          <cell r="I48">
            <v>0</v>
          </cell>
          <cell r="J48">
            <v>2780172.43</v>
          </cell>
          <cell r="K48">
            <v>0</v>
          </cell>
          <cell r="L48">
            <v>0</v>
          </cell>
          <cell r="M48">
            <v>0</v>
          </cell>
          <cell r="N48">
            <v>2780172.43</v>
          </cell>
          <cell r="O48">
            <v>2780172.43</v>
          </cell>
          <cell r="P48">
            <v>79762.27</v>
          </cell>
          <cell r="Q48">
            <v>2859934.7</v>
          </cell>
          <cell r="R48">
            <v>0</v>
          </cell>
          <cell r="S48">
            <v>1621858.8887851303</v>
          </cell>
          <cell r="T48">
            <v>1621858.8887851303</v>
          </cell>
          <cell r="U48">
            <v>0</v>
          </cell>
          <cell r="V48">
            <v>1520237.73</v>
          </cell>
          <cell r="W48">
            <v>1520237.73</v>
          </cell>
          <cell r="X48">
            <v>101621.15878513036</v>
          </cell>
          <cell r="Y48">
            <v>0</v>
          </cell>
          <cell r="Z48">
            <v>1600000</v>
          </cell>
          <cell r="AA48">
            <v>0</v>
          </cell>
          <cell r="AB48" t="e">
            <v>#DIV/0!</v>
          </cell>
          <cell r="AC48" t="str">
            <v>Active</v>
          </cell>
          <cell r="AD48">
            <v>101621.15878513036</v>
          </cell>
        </row>
        <row r="49">
          <cell r="A49" t="str">
            <v>Delano</v>
          </cell>
          <cell r="B49">
            <v>2934444.4953511646</v>
          </cell>
          <cell r="C49">
            <v>0</v>
          </cell>
          <cell r="D49">
            <v>2934444.4953511646</v>
          </cell>
          <cell r="E49">
            <v>2610587</v>
          </cell>
          <cell r="F49">
            <v>0</v>
          </cell>
          <cell r="G49">
            <v>2610587</v>
          </cell>
          <cell r="H49">
            <v>5545031.4953511646</v>
          </cell>
          <cell r="I49">
            <v>0</v>
          </cell>
          <cell r="J49">
            <v>5586625.3399999999</v>
          </cell>
          <cell r="K49">
            <v>0</v>
          </cell>
          <cell r="L49">
            <v>0</v>
          </cell>
          <cell r="M49">
            <v>0</v>
          </cell>
          <cell r="N49">
            <v>5586625.3399999999</v>
          </cell>
          <cell r="O49">
            <v>5586625.3399999999</v>
          </cell>
          <cell r="P49">
            <v>0</v>
          </cell>
          <cell r="Q49">
            <v>5586625.3399999999</v>
          </cell>
          <cell r="R49">
            <v>-41593.844648835249</v>
          </cell>
          <cell r="S49">
            <v>0</v>
          </cell>
          <cell r="T49">
            <v>-41593.844648835249</v>
          </cell>
          <cell r="U49">
            <v>0</v>
          </cell>
          <cell r="V49">
            <v>0</v>
          </cell>
          <cell r="W49">
            <v>0</v>
          </cell>
          <cell r="X49">
            <v>0</v>
          </cell>
          <cell r="Y49">
            <v>-41593.844648835249</v>
          </cell>
          <cell r="Z49">
            <v>0</v>
          </cell>
          <cell r="AA49">
            <v>0</v>
          </cell>
          <cell r="AB49" t="e">
            <v>#DIV/0!</v>
          </cell>
          <cell r="AC49" t="str">
            <v xml:space="preserve">Active </v>
          </cell>
          <cell r="AD49">
            <v>-41593.844648835249</v>
          </cell>
        </row>
        <row r="50">
          <cell r="A50" t="str">
            <v>Desert Hot Springs</v>
          </cell>
          <cell r="B50">
            <v>2488293.978458907</v>
          </cell>
          <cell r="C50">
            <v>0</v>
          </cell>
          <cell r="D50">
            <v>2488293.978458907</v>
          </cell>
          <cell r="E50">
            <v>0</v>
          </cell>
          <cell r="F50">
            <v>0</v>
          </cell>
          <cell r="G50">
            <v>0</v>
          </cell>
          <cell r="H50">
            <v>2488293.978458907</v>
          </cell>
          <cell r="I50">
            <v>0</v>
          </cell>
          <cell r="J50">
            <v>1518315.54</v>
          </cell>
          <cell r="K50">
            <v>0</v>
          </cell>
          <cell r="L50">
            <v>0</v>
          </cell>
          <cell r="M50">
            <v>0</v>
          </cell>
          <cell r="N50">
            <v>1518315.54</v>
          </cell>
          <cell r="O50">
            <v>1518315.54</v>
          </cell>
          <cell r="P50">
            <v>83920.57</v>
          </cell>
          <cell r="Q50">
            <v>1602236.11</v>
          </cell>
          <cell r="R50">
            <v>0</v>
          </cell>
          <cell r="S50">
            <v>886057.86845890689</v>
          </cell>
          <cell r="T50">
            <v>886057.86845890689</v>
          </cell>
          <cell r="U50">
            <v>0</v>
          </cell>
          <cell r="V50">
            <v>816079.42999999993</v>
          </cell>
          <cell r="W50">
            <v>816079.42999999993</v>
          </cell>
          <cell r="X50">
            <v>69978.438458906952</v>
          </cell>
          <cell r="Y50">
            <v>0</v>
          </cell>
          <cell r="Z50">
            <v>800000</v>
          </cell>
          <cell r="AA50">
            <v>0</v>
          </cell>
          <cell r="AB50" t="e">
            <v>#DIV/0!</v>
          </cell>
          <cell r="AC50" t="str">
            <v xml:space="preserve">Active </v>
          </cell>
          <cell r="AD50">
            <v>69978.438458906952</v>
          </cell>
        </row>
        <row r="51">
          <cell r="A51" t="str">
            <v>Diamond Bar</v>
          </cell>
          <cell r="B51">
            <v>3484458.3536128681</v>
          </cell>
          <cell r="C51">
            <v>0</v>
          </cell>
          <cell r="D51">
            <v>3484458.3536128681</v>
          </cell>
          <cell r="E51">
            <v>0</v>
          </cell>
          <cell r="F51">
            <v>0</v>
          </cell>
          <cell r="G51">
            <v>0</v>
          </cell>
          <cell r="H51">
            <v>3484458.3536128681</v>
          </cell>
          <cell r="I51">
            <v>0</v>
          </cell>
          <cell r="J51">
            <v>4117067.0100000002</v>
          </cell>
          <cell r="K51">
            <v>0</v>
          </cell>
          <cell r="L51">
            <v>66004.38</v>
          </cell>
          <cell r="M51">
            <v>0</v>
          </cell>
          <cell r="N51">
            <v>4183071.39</v>
          </cell>
          <cell r="O51">
            <v>4183071.39</v>
          </cell>
          <cell r="P51">
            <v>0</v>
          </cell>
          <cell r="Q51">
            <v>4183071.39</v>
          </cell>
          <cell r="R51">
            <v>-698613.03638713202</v>
          </cell>
          <cell r="S51">
            <v>0</v>
          </cell>
          <cell r="T51">
            <v>-698613.03638713202</v>
          </cell>
          <cell r="U51">
            <v>0</v>
          </cell>
          <cell r="V51">
            <v>0</v>
          </cell>
          <cell r="W51">
            <v>0</v>
          </cell>
          <cell r="X51">
            <v>0</v>
          </cell>
          <cell r="Y51">
            <v>-698613.03638713202</v>
          </cell>
          <cell r="Z51">
            <v>0</v>
          </cell>
          <cell r="AA51">
            <v>0</v>
          </cell>
          <cell r="AB51" t="e">
            <v>#DIV/0!</v>
          </cell>
          <cell r="AC51" t="str">
            <v xml:space="preserve">Active </v>
          </cell>
          <cell r="AD51">
            <v>-698613.03638713202</v>
          </cell>
        </row>
        <row r="52">
          <cell r="A52" t="str">
            <v>Downey</v>
          </cell>
          <cell r="B52">
            <v>19941873.824106779</v>
          </cell>
          <cell r="C52">
            <v>0</v>
          </cell>
          <cell r="D52">
            <v>19941873.824106779</v>
          </cell>
          <cell r="E52">
            <v>-263235.38779559924</v>
          </cell>
          <cell r="F52">
            <v>0</v>
          </cell>
          <cell r="G52">
            <v>-263235.38779559924</v>
          </cell>
          <cell r="H52">
            <v>19678638.436311178</v>
          </cell>
          <cell r="I52">
            <v>0</v>
          </cell>
          <cell r="J52">
            <v>16707380.790000001</v>
          </cell>
          <cell r="K52">
            <v>0</v>
          </cell>
          <cell r="L52">
            <v>0</v>
          </cell>
          <cell r="M52">
            <v>0</v>
          </cell>
          <cell r="N52">
            <v>16707380.790000001</v>
          </cell>
          <cell r="O52">
            <v>16707380.790000001</v>
          </cell>
          <cell r="P52">
            <v>0</v>
          </cell>
          <cell r="Q52">
            <v>16707380.790000001</v>
          </cell>
          <cell r="R52">
            <v>0</v>
          </cell>
          <cell r="S52">
            <v>2971257.6463111769</v>
          </cell>
          <cell r="T52">
            <v>2971257.6463111769</v>
          </cell>
          <cell r="U52">
            <v>0</v>
          </cell>
          <cell r="V52">
            <v>0</v>
          </cell>
          <cell r="W52">
            <v>0</v>
          </cell>
          <cell r="X52">
            <v>2971257.6463111769</v>
          </cell>
          <cell r="Y52">
            <v>0</v>
          </cell>
          <cell r="Z52">
            <v>2800000</v>
          </cell>
          <cell r="AA52">
            <v>1493888.48</v>
          </cell>
          <cell r="AB52" t="e">
            <v>#DIV/0!</v>
          </cell>
          <cell r="AC52" t="str">
            <v>Active</v>
          </cell>
          <cell r="AD52">
            <v>2971257.6463111769</v>
          </cell>
        </row>
        <row r="53">
          <cell r="A53" t="str">
            <v>Duarte</v>
          </cell>
          <cell r="B53">
            <v>2654100.9055939154</v>
          </cell>
          <cell r="C53">
            <v>0</v>
          </cell>
          <cell r="D53">
            <v>2654100.9055939154</v>
          </cell>
          <cell r="E53">
            <v>35167.552900559582</v>
          </cell>
          <cell r="F53">
            <v>1000000</v>
          </cell>
          <cell r="G53">
            <v>1035167.5529005596</v>
          </cell>
          <cell r="H53">
            <v>3689268.4584944751</v>
          </cell>
          <cell r="I53">
            <v>0</v>
          </cell>
          <cell r="J53">
            <v>2622274.1</v>
          </cell>
          <cell r="K53">
            <v>0</v>
          </cell>
          <cell r="L53">
            <v>0</v>
          </cell>
          <cell r="M53">
            <v>0</v>
          </cell>
          <cell r="N53">
            <v>2622274.1</v>
          </cell>
          <cell r="O53">
            <v>2622274.1</v>
          </cell>
          <cell r="P53">
            <v>0</v>
          </cell>
          <cell r="Q53">
            <v>2622274.1</v>
          </cell>
          <cell r="R53">
            <v>0</v>
          </cell>
          <cell r="S53">
            <v>1066994.358494475</v>
          </cell>
          <cell r="T53">
            <v>1066994.358494475</v>
          </cell>
          <cell r="U53">
            <v>0</v>
          </cell>
          <cell r="V53">
            <v>0</v>
          </cell>
          <cell r="W53">
            <v>0</v>
          </cell>
          <cell r="X53">
            <v>1066994.358494475</v>
          </cell>
          <cell r="Y53">
            <v>0</v>
          </cell>
          <cell r="Z53">
            <v>0</v>
          </cell>
          <cell r="AA53">
            <v>2400000</v>
          </cell>
          <cell r="AB53" t="e">
            <v>#DIV/0!</v>
          </cell>
          <cell r="AC53" t="str">
            <v xml:space="preserve">Active - ON HOLD </v>
          </cell>
          <cell r="AD53">
            <v>1066994.358494475</v>
          </cell>
        </row>
        <row r="54">
          <cell r="A54" t="str">
            <v>Eastvale</v>
          </cell>
          <cell r="B54">
            <v>444197.4943276284</v>
          </cell>
          <cell r="C54">
            <v>0</v>
          </cell>
          <cell r="D54">
            <v>444197.4943276284</v>
          </cell>
          <cell r="E54">
            <v>0</v>
          </cell>
          <cell r="F54">
            <v>0</v>
          </cell>
          <cell r="G54">
            <v>0</v>
          </cell>
          <cell r="H54">
            <v>444197.4943276284</v>
          </cell>
          <cell r="I54">
            <v>0</v>
          </cell>
          <cell r="J54">
            <v>615636.98</v>
          </cell>
          <cell r="K54">
            <v>0</v>
          </cell>
          <cell r="L54">
            <v>-715.57</v>
          </cell>
          <cell r="M54">
            <v>0</v>
          </cell>
          <cell r="N54">
            <v>614921.41</v>
          </cell>
          <cell r="O54">
            <v>614921.41</v>
          </cell>
          <cell r="P54">
            <v>0</v>
          </cell>
          <cell r="Q54">
            <v>614921.41</v>
          </cell>
          <cell r="R54">
            <v>-170723.91567237163</v>
          </cell>
          <cell r="S54">
            <v>0</v>
          </cell>
          <cell r="T54">
            <v>-170723.91567237163</v>
          </cell>
          <cell r="U54">
            <v>0</v>
          </cell>
          <cell r="V54">
            <v>0</v>
          </cell>
          <cell r="W54">
            <v>0</v>
          </cell>
          <cell r="X54">
            <v>0</v>
          </cell>
          <cell r="Y54">
            <v>-170723.91567237163</v>
          </cell>
          <cell r="Z54">
            <v>0</v>
          </cell>
          <cell r="AA54">
            <v>0</v>
          </cell>
          <cell r="AB54">
            <v>0</v>
          </cell>
          <cell r="AC54" t="str">
            <v xml:space="preserve">Active </v>
          </cell>
          <cell r="AD54">
            <v>-170723.91567237163</v>
          </cell>
        </row>
        <row r="55">
          <cell r="A55" t="str">
            <v>El Monte</v>
          </cell>
          <cell r="B55">
            <v>15383756.640437448</v>
          </cell>
          <cell r="C55">
            <v>0</v>
          </cell>
          <cell r="D55">
            <v>15383756.640437448</v>
          </cell>
          <cell r="E55">
            <v>-3266449.4222589652</v>
          </cell>
          <cell r="F55">
            <v>0</v>
          </cell>
          <cell r="G55">
            <v>-3266449.4222589652</v>
          </cell>
          <cell r="H55">
            <v>12117307.218178483</v>
          </cell>
          <cell r="I55">
            <v>0</v>
          </cell>
          <cell r="J55">
            <v>11692135.699999999</v>
          </cell>
          <cell r="K55">
            <v>0</v>
          </cell>
          <cell r="L55">
            <v>0</v>
          </cell>
          <cell r="M55">
            <v>0</v>
          </cell>
          <cell r="N55">
            <v>11692135.699999999</v>
          </cell>
          <cell r="O55">
            <v>11692135.699999999</v>
          </cell>
          <cell r="P55">
            <v>0</v>
          </cell>
          <cell r="Q55">
            <v>11692135.699999999</v>
          </cell>
          <cell r="R55">
            <v>0</v>
          </cell>
          <cell r="S55">
            <v>425171.51817848347</v>
          </cell>
          <cell r="T55">
            <v>425171.51817848347</v>
          </cell>
          <cell r="U55">
            <v>0</v>
          </cell>
          <cell r="V55">
            <v>0</v>
          </cell>
          <cell r="W55">
            <v>0</v>
          </cell>
          <cell r="X55">
            <v>425171.51817848347</v>
          </cell>
          <cell r="Y55">
            <v>0</v>
          </cell>
          <cell r="Z55">
            <v>0</v>
          </cell>
          <cell r="AA55">
            <v>2122437.04</v>
          </cell>
          <cell r="AB55" t="e">
            <v>#DIV/0!</v>
          </cell>
          <cell r="AC55" t="str">
            <v>Inactive</v>
          </cell>
          <cell r="AD55">
            <v>425171.51817848347</v>
          </cell>
        </row>
        <row r="56">
          <cell r="A56" t="str">
            <v>El Segundo</v>
          </cell>
          <cell r="B56">
            <v>4491783.5320539223</v>
          </cell>
          <cell r="C56">
            <v>0</v>
          </cell>
          <cell r="D56">
            <v>4491783.5320539223</v>
          </cell>
          <cell r="E56">
            <v>804394.07815115864</v>
          </cell>
          <cell r="F56">
            <v>0</v>
          </cell>
          <cell r="G56">
            <v>804394.07815115864</v>
          </cell>
          <cell r="H56">
            <v>5296177.6102050813</v>
          </cell>
          <cell r="I56">
            <v>0</v>
          </cell>
          <cell r="J56">
            <v>4176847.91</v>
          </cell>
          <cell r="K56">
            <v>0</v>
          </cell>
          <cell r="L56">
            <v>0</v>
          </cell>
          <cell r="M56">
            <v>0</v>
          </cell>
          <cell r="N56">
            <v>4176847.91</v>
          </cell>
          <cell r="O56">
            <v>4176847.91</v>
          </cell>
          <cell r="P56">
            <v>0</v>
          </cell>
          <cell r="Q56">
            <v>4176847.91</v>
          </cell>
          <cell r="R56">
            <v>0</v>
          </cell>
          <cell r="S56">
            <v>1119329.7002050811</v>
          </cell>
          <cell r="T56">
            <v>1119329.7002050811</v>
          </cell>
          <cell r="U56">
            <v>0</v>
          </cell>
          <cell r="V56">
            <v>1020000</v>
          </cell>
          <cell r="W56">
            <v>1020000</v>
          </cell>
          <cell r="X56">
            <v>99329.700205081142</v>
          </cell>
          <cell r="Y56">
            <v>0</v>
          </cell>
          <cell r="Z56">
            <v>0</v>
          </cell>
          <cell r="AA56">
            <v>0</v>
          </cell>
          <cell r="AB56" t="e">
            <v>#DIV/0!</v>
          </cell>
          <cell r="AC56" t="str">
            <v xml:space="preserve">Active </v>
          </cell>
          <cell r="AD56">
            <v>99329.700205081142</v>
          </cell>
        </row>
        <row r="57">
          <cell r="A57" t="str">
            <v>Elsinore, Lake</v>
          </cell>
          <cell r="B57">
            <v>1766398.0944114844</v>
          </cell>
          <cell r="C57">
            <v>0</v>
          </cell>
          <cell r="D57">
            <v>1766398.0944114844</v>
          </cell>
          <cell r="E57">
            <v>0</v>
          </cell>
          <cell r="F57">
            <v>0</v>
          </cell>
          <cell r="G57">
            <v>0</v>
          </cell>
          <cell r="H57">
            <v>1766398.0944114844</v>
          </cell>
          <cell r="I57">
            <v>0</v>
          </cell>
          <cell r="J57">
            <v>1845270.8199999998</v>
          </cell>
          <cell r="K57">
            <v>0</v>
          </cell>
          <cell r="L57">
            <v>0</v>
          </cell>
          <cell r="M57">
            <v>0</v>
          </cell>
          <cell r="N57">
            <v>1845270.8199999998</v>
          </cell>
          <cell r="O57">
            <v>1845270.8199999998</v>
          </cell>
          <cell r="P57">
            <v>0</v>
          </cell>
          <cell r="Q57">
            <v>1845270.8199999998</v>
          </cell>
          <cell r="R57">
            <v>-78872.725588515401</v>
          </cell>
          <cell r="S57">
            <v>0</v>
          </cell>
          <cell r="T57">
            <v>-78872.725588515401</v>
          </cell>
          <cell r="U57">
            <v>0</v>
          </cell>
          <cell r="V57">
            <v>0</v>
          </cell>
          <cell r="W57">
            <v>0</v>
          </cell>
          <cell r="X57">
            <v>0</v>
          </cell>
          <cell r="Y57">
            <v>-78872.725588515401</v>
          </cell>
          <cell r="Z57">
            <v>0</v>
          </cell>
          <cell r="AA57">
            <v>0</v>
          </cell>
          <cell r="AB57">
            <v>0</v>
          </cell>
          <cell r="AC57" t="str">
            <v xml:space="preserve">Active </v>
          </cell>
          <cell r="AD57">
            <v>-78872.725588515401</v>
          </cell>
        </row>
        <row r="58">
          <cell r="A58" t="str">
            <v>Exeter</v>
          </cell>
          <cell r="B58">
            <v>1285223.632617088</v>
          </cell>
          <cell r="C58">
            <v>0</v>
          </cell>
          <cell r="D58">
            <v>1285223.632617088</v>
          </cell>
          <cell r="E58">
            <v>384721.57459464332</v>
          </cell>
          <cell r="F58">
            <v>0</v>
          </cell>
          <cell r="G58">
            <v>384721.57459464332</v>
          </cell>
          <cell r="H58">
            <v>1669945.2072117315</v>
          </cell>
          <cell r="I58">
            <v>0</v>
          </cell>
          <cell r="J58">
            <v>1562860.04</v>
          </cell>
          <cell r="K58">
            <v>0</v>
          </cell>
          <cell r="L58">
            <v>0</v>
          </cell>
          <cell r="M58">
            <v>0</v>
          </cell>
          <cell r="N58">
            <v>1562860.04</v>
          </cell>
          <cell r="O58">
            <v>1562860.04</v>
          </cell>
          <cell r="P58">
            <v>0</v>
          </cell>
          <cell r="Q58">
            <v>1562860.04</v>
          </cell>
          <cell r="R58">
            <v>0</v>
          </cell>
          <cell r="S58">
            <v>107085.16721173143</v>
          </cell>
          <cell r="T58">
            <v>107085.16721173143</v>
          </cell>
          <cell r="U58">
            <v>0</v>
          </cell>
          <cell r="V58">
            <v>0</v>
          </cell>
          <cell r="W58">
            <v>0</v>
          </cell>
          <cell r="X58">
            <v>107085.16721173143</v>
          </cell>
          <cell r="Y58">
            <v>0</v>
          </cell>
          <cell r="Z58">
            <v>0</v>
          </cell>
          <cell r="AA58">
            <v>0</v>
          </cell>
          <cell r="AB58" t="e">
            <v>#DIV/0!</v>
          </cell>
          <cell r="AC58" t="str">
            <v xml:space="preserve">Inactive </v>
          </cell>
          <cell r="AD58">
            <v>107085.16721173143</v>
          </cell>
        </row>
        <row r="59">
          <cell r="A59" t="str">
            <v>Farmersville</v>
          </cell>
          <cell r="B59">
            <v>770555.33686956228</v>
          </cell>
          <cell r="C59">
            <v>0</v>
          </cell>
          <cell r="D59">
            <v>770555.33686956228</v>
          </cell>
          <cell r="E59">
            <v>184797.664347885</v>
          </cell>
          <cell r="F59">
            <v>0</v>
          </cell>
          <cell r="G59">
            <v>184797.664347885</v>
          </cell>
          <cell r="H59">
            <v>955353.00121744722</v>
          </cell>
          <cell r="I59">
            <v>0</v>
          </cell>
          <cell r="J59">
            <v>301553</v>
          </cell>
          <cell r="K59">
            <v>0</v>
          </cell>
          <cell r="L59">
            <v>0</v>
          </cell>
          <cell r="M59">
            <v>0</v>
          </cell>
          <cell r="N59">
            <v>301553</v>
          </cell>
          <cell r="O59">
            <v>301553</v>
          </cell>
          <cell r="P59">
            <v>0</v>
          </cell>
          <cell r="Q59">
            <v>301553</v>
          </cell>
          <cell r="R59">
            <v>0</v>
          </cell>
          <cell r="S59">
            <v>653800.00121744722</v>
          </cell>
          <cell r="T59">
            <v>653800.00121744722</v>
          </cell>
          <cell r="U59">
            <v>0</v>
          </cell>
          <cell r="V59">
            <v>0</v>
          </cell>
          <cell r="W59">
            <v>0</v>
          </cell>
          <cell r="X59">
            <v>653800.00121744722</v>
          </cell>
          <cell r="Y59">
            <v>0</v>
          </cell>
          <cell r="Z59">
            <v>935000</v>
          </cell>
          <cell r="AA59">
            <v>0</v>
          </cell>
          <cell r="AB59" t="e">
            <v>#DIV/0!</v>
          </cell>
          <cell r="AC59" t="str">
            <v xml:space="preserve">Inactive </v>
          </cell>
          <cell r="AD59">
            <v>653800.00121744722</v>
          </cell>
        </row>
        <row r="60">
          <cell r="A60" t="str">
            <v>Fillmore</v>
          </cell>
          <cell r="B60">
            <v>1310483.1769943587</v>
          </cell>
          <cell r="C60">
            <v>0</v>
          </cell>
          <cell r="D60">
            <v>1310483.1769943587</v>
          </cell>
          <cell r="E60">
            <v>0</v>
          </cell>
          <cell r="F60">
            <v>0</v>
          </cell>
          <cell r="G60">
            <v>0</v>
          </cell>
          <cell r="H60">
            <v>1310483.1769943587</v>
          </cell>
          <cell r="I60">
            <v>0</v>
          </cell>
          <cell r="J60">
            <v>657574.14</v>
          </cell>
          <cell r="K60">
            <v>0</v>
          </cell>
          <cell r="L60">
            <v>0</v>
          </cell>
          <cell r="M60">
            <v>0</v>
          </cell>
          <cell r="N60">
            <v>657574.14</v>
          </cell>
          <cell r="O60">
            <v>657574.14</v>
          </cell>
          <cell r="P60">
            <v>889937.72</v>
          </cell>
          <cell r="Q60">
            <v>1547511.8599999999</v>
          </cell>
          <cell r="R60">
            <v>-237028.68300564121</v>
          </cell>
          <cell r="S60">
            <v>0</v>
          </cell>
          <cell r="T60">
            <v>-237028.68300564121</v>
          </cell>
          <cell r="U60">
            <v>0</v>
          </cell>
          <cell r="V60">
            <v>0</v>
          </cell>
          <cell r="W60">
            <v>0</v>
          </cell>
          <cell r="X60">
            <v>0</v>
          </cell>
          <cell r="Y60">
            <v>-237028.68300564121</v>
          </cell>
          <cell r="Z60">
            <v>500000</v>
          </cell>
          <cell r="AA60">
            <v>0</v>
          </cell>
          <cell r="AB60" t="e">
            <v>#DIV/0!</v>
          </cell>
          <cell r="AC60" t="str">
            <v xml:space="preserve">Active </v>
          </cell>
          <cell r="AD60">
            <v>0</v>
          </cell>
        </row>
        <row r="61">
          <cell r="A61" t="str">
            <v>Fontana</v>
          </cell>
          <cell r="B61">
            <v>7873505.1124004498</v>
          </cell>
          <cell r="C61">
            <v>0</v>
          </cell>
          <cell r="D61">
            <v>7873505.1124004498</v>
          </cell>
          <cell r="E61">
            <v>208603.7575995503</v>
          </cell>
          <cell r="F61">
            <v>0</v>
          </cell>
          <cell r="G61">
            <v>208603.7575995503</v>
          </cell>
          <cell r="H61">
            <v>8082108.8700000001</v>
          </cell>
          <cell r="I61">
            <v>0</v>
          </cell>
          <cell r="J61">
            <v>9213482.8300000001</v>
          </cell>
          <cell r="K61">
            <v>0</v>
          </cell>
          <cell r="L61">
            <v>0</v>
          </cell>
          <cell r="M61">
            <v>0</v>
          </cell>
          <cell r="N61">
            <v>9213482.8300000001</v>
          </cell>
          <cell r="O61">
            <v>9213482.8300000001</v>
          </cell>
          <cell r="P61">
            <v>0</v>
          </cell>
          <cell r="Q61">
            <v>9213482.8300000001</v>
          </cell>
          <cell r="R61">
            <v>-1131373.96</v>
          </cell>
          <cell r="S61">
            <v>0</v>
          </cell>
          <cell r="T61">
            <v>-1131373.96</v>
          </cell>
          <cell r="U61">
            <v>0</v>
          </cell>
          <cell r="V61">
            <v>0</v>
          </cell>
          <cell r="W61">
            <v>0</v>
          </cell>
          <cell r="X61">
            <v>0</v>
          </cell>
          <cell r="Y61">
            <v>-1131373.96</v>
          </cell>
          <cell r="Z61">
            <v>5476000</v>
          </cell>
          <cell r="AA61">
            <v>0</v>
          </cell>
          <cell r="AB61" t="e">
            <v>#DIV/0!</v>
          </cell>
          <cell r="AC61" t="str">
            <v xml:space="preserve">Active </v>
          </cell>
          <cell r="AD61">
            <v>-1131373.96</v>
          </cell>
        </row>
        <row r="62">
          <cell r="A62" t="str">
            <v>Fountain Valley</v>
          </cell>
          <cell r="B62">
            <v>5352540.6399769047</v>
          </cell>
          <cell r="C62">
            <v>0</v>
          </cell>
          <cell r="D62">
            <v>5352540.6399769047</v>
          </cell>
          <cell r="E62">
            <v>-169997.87729005929</v>
          </cell>
          <cell r="F62">
            <v>0</v>
          </cell>
          <cell r="G62">
            <v>-169997.87729005929</v>
          </cell>
          <cell r="H62">
            <v>5182542.7626868458</v>
          </cell>
          <cell r="I62">
            <v>0</v>
          </cell>
          <cell r="J62">
            <v>4209751.8</v>
          </cell>
          <cell r="K62">
            <v>0</v>
          </cell>
          <cell r="L62">
            <v>0</v>
          </cell>
          <cell r="M62">
            <v>0</v>
          </cell>
          <cell r="N62">
            <v>4209751.8</v>
          </cell>
          <cell r="O62">
            <v>4209751.8</v>
          </cell>
          <cell r="P62">
            <v>0</v>
          </cell>
          <cell r="Q62">
            <v>4209751.8</v>
          </cell>
          <cell r="R62">
            <v>0</v>
          </cell>
          <cell r="S62">
            <v>972790.96268684603</v>
          </cell>
          <cell r="T62">
            <v>972790.96268684603</v>
          </cell>
          <cell r="U62">
            <v>0</v>
          </cell>
          <cell r="V62">
            <v>0</v>
          </cell>
          <cell r="W62">
            <v>0</v>
          </cell>
          <cell r="X62">
            <v>972790.96268684603</v>
          </cell>
          <cell r="Y62">
            <v>0</v>
          </cell>
          <cell r="Z62">
            <v>0</v>
          </cell>
          <cell r="AA62">
            <v>0</v>
          </cell>
          <cell r="AB62" t="e">
            <v>#DIV/0!</v>
          </cell>
          <cell r="AC62" t="str">
            <v xml:space="preserve">Inactive </v>
          </cell>
          <cell r="AD62">
            <v>972790.96268684603</v>
          </cell>
        </row>
        <row r="63">
          <cell r="A63" t="str">
            <v>Fullerton</v>
          </cell>
          <cell r="B63">
            <v>16738639.903697524</v>
          </cell>
          <cell r="C63">
            <v>0</v>
          </cell>
          <cell r="D63">
            <v>16738639.903697524</v>
          </cell>
          <cell r="E63">
            <v>-4373354</v>
          </cell>
          <cell r="F63">
            <v>0</v>
          </cell>
          <cell r="G63">
            <v>-4373354</v>
          </cell>
          <cell r="H63">
            <v>12365285.903697524</v>
          </cell>
          <cell r="I63">
            <v>0</v>
          </cell>
          <cell r="J63">
            <v>9196910.0500000007</v>
          </cell>
          <cell r="K63">
            <v>0</v>
          </cell>
          <cell r="L63">
            <v>0</v>
          </cell>
          <cell r="M63">
            <v>0</v>
          </cell>
          <cell r="N63">
            <v>9196910.0500000007</v>
          </cell>
          <cell r="O63">
            <v>9196910.0500000007</v>
          </cell>
          <cell r="P63">
            <v>2323601.5700000003</v>
          </cell>
          <cell r="Q63">
            <v>11520511.620000001</v>
          </cell>
          <cell r="R63">
            <v>0</v>
          </cell>
          <cell r="S63">
            <v>844774.28369752318</v>
          </cell>
          <cell r="T63">
            <v>844774.28369752318</v>
          </cell>
          <cell r="U63">
            <v>0</v>
          </cell>
          <cell r="V63">
            <v>0</v>
          </cell>
          <cell r="W63">
            <v>0</v>
          </cell>
          <cell r="X63">
            <v>844774.28369752318</v>
          </cell>
          <cell r="Y63">
            <v>0</v>
          </cell>
          <cell r="Z63">
            <v>0</v>
          </cell>
          <cell r="AA63">
            <v>1750994</v>
          </cell>
          <cell r="AB63" t="e">
            <v>#DIV/0!</v>
          </cell>
          <cell r="AC63" t="str">
            <v xml:space="preserve">Active </v>
          </cell>
          <cell r="AD63">
            <v>844774.28369752318</v>
          </cell>
        </row>
        <row r="64">
          <cell r="A64" t="str">
            <v>Garden Grove</v>
          </cell>
          <cell r="B64">
            <v>23067425.706438109</v>
          </cell>
          <cell r="C64">
            <v>0</v>
          </cell>
          <cell r="D64">
            <v>23067425.706438109</v>
          </cell>
          <cell r="E64">
            <v>-1576393.8564381087</v>
          </cell>
          <cell r="F64">
            <v>0</v>
          </cell>
          <cell r="G64">
            <v>-1576393.8564381087</v>
          </cell>
          <cell r="H64">
            <v>21491031.850000001</v>
          </cell>
          <cell r="I64">
            <v>0</v>
          </cell>
          <cell r="J64">
            <v>15691031.85</v>
          </cell>
          <cell r="K64">
            <v>0</v>
          </cell>
          <cell r="L64">
            <v>0</v>
          </cell>
          <cell r="M64">
            <v>0</v>
          </cell>
          <cell r="N64">
            <v>15691031.85</v>
          </cell>
          <cell r="O64">
            <v>15691031.85</v>
          </cell>
          <cell r="P64">
            <v>584556.82000000007</v>
          </cell>
          <cell r="Q64">
            <v>16275588.67</v>
          </cell>
          <cell r="R64">
            <v>0</v>
          </cell>
          <cell r="S64">
            <v>5215443.1800000016</v>
          </cell>
          <cell r="T64">
            <v>5215443.1800000016</v>
          </cell>
          <cell r="U64">
            <v>0</v>
          </cell>
          <cell r="V64">
            <v>8415443.1799999997</v>
          </cell>
          <cell r="W64">
            <v>8415443.1799999997</v>
          </cell>
          <cell r="X64">
            <v>0</v>
          </cell>
          <cell r="Y64">
            <v>-3199999.9999999981</v>
          </cell>
          <cell r="Z64">
            <v>0</v>
          </cell>
          <cell r="AA64">
            <v>379881</v>
          </cell>
          <cell r="AB64" t="e">
            <v>#DIV/0!</v>
          </cell>
          <cell r="AC64" t="str">
            <v xml:space="preserve">Active </v>
          </cell>
          <cell r="AD64">
            <v>-3199999.9999999981</v>
          </cell>
        </row>
        <row r="65">
          <cell r="A65" t="str">
            <v>Gardena</v>
          </cell>
          <cell r="B65">
            <v>11485180.270280374</v>
          </cell>
          <cell r="C65">
            <v>0</v>
          </cell>
          <cell r="D65">
            <v>11485180.270280374</v>
          </cell>
          <cell r="E65">
            <v>1125000</v>
          </cell>
          <cell r="F65">
            <v>0</v>
          </cell>
          <cell r="G65">
            <v>1125000</v>
          </cell>
          <cell r="H65">
            <v>12610180.270280374</v>
          </cell>
          <cell r="I65">
            <v>0</v>
          </cell>
          <cell r="J65">
            <v>13533602.09</v>
          </cell>
          <cell r="K65">
            <v>0</v>
          </cell>
          <cell r="L65">
            <v>0</v>
          </cell>
          <cell r="M65">
            <v>0</v>
          </cell>
          <cell r="N65">
            <v>13533602.09</v>
          </cell>
          <cell r="O65">
            <v>13533602.09</v>
          </cell>
          <cell r="P65">
            <v>0</v>
          </cell>
          <cell r="Q65">
            <v>13533602.09</v>
          </cell>
          <cell r="R65">
            <v>-923421.81971962564</v>
          </cell>
          <cell r="S65">
            <v>0</v>
          </cell>
          <cell r="T65">
            <v>-923421.81971962564</v>
          </cell>
          <cell r="U65">
            <v>0</v>
          </cell>
          <cell r="V65">
            <v>0</v>
          </cell>
          <cell r="W65">
            <v>0</v>
          </cell>
          <cell r="X65">
            <v>0</v>
          </cell>
          <cell r="Y65">
            <v>-923421.81971962564</v>
          </cell>
          <cell r="Z65">
            <v>0</v>
          </cell>
          <cell r="AA65">
            <v>0</v>
          </cell>
          <cell r="AB65" t="e">
            <v>#DIV/0!</v>
          </cell>
          <cell r="AC65" t="str">
            <v>Inactive</v>
          </cell>
          <cell r="AD65">
            <v>-923421.81971962564</v>
          </cell>
        </row>
        <row r="66">
          <cell r="A66" t="str">
            <v>Glendale</v>
          </cell>
          <cell r="B66">
            <v>85275.538270840858</v>
          </cell>
          <cell r="C66">
            <v>0</v>
          </cell>
          <cell r="D66">
            <v>85275.538270840858</v>
          </cell>
          <cell r="E66">
            <v>0</v>
          </cell>
          <cell r="F66">
            <v>0</v>
          </cell>
          <cell r="G66">
            <v>0</v>
          </cell>
          <cell r="H66">
            <v>85275.538270840858</v>
          </cell>
          <cell r="I66">
            <v>0</v>
          </cell>
          <cell r="J66">
            <v>0</v>
          </cell>
          <cell r="K66">
            <v>0</v>
          </cell>
          <cell r="L66">
            <v>0</v>
          </cell>
          <cell r="M66">
            <v>0</v>
          </cell>
          <cell r="N66">
            <v>0</v>
          </cell>
          <cell r="O66">
            <v>0</v>
          </cell>
          <cell r="P66">
            <v>0</v>
          </cell>
          <cell r="Q66">
            <v>0</v>
          </cell>
          <cell r="R66">
            <v>0</v>
          </cell>
          <cell r="S66">
            <v>85275.538270840858</v>
          </cell>
          <cell r="T66">
            <v>85275.538270840858</v>
          </cell>
          <cell r="U66">
            <v>0</v>
          </cell>
          <cell r="V66">
            <v>0</v>
          </cell>
          <cell r="W66">
            <v>0</v>
          </cell>
          <cell r="X66">
            <v>85275.538270840858</v>
          </cell>
          <cell r="Y66">
            <v>0</v>
          </cell>
          <cell r="Z66">
            <v>0</v>
          </cell>
          <cell r="AA66">
            <v>0</v>
          </cell>
          <cell r="AB66" t="e">
            <v>#DIV/0!</v>
          </cell>
          <cell r="AC66" t="str">
            <v xml:space="preserve">Inactive </v>
          </cell>
          <cell r="AD66">
            <v>85275.538270840858</v>
          </cell>
        </row>
        <row r="67">
          <cell r="A67" t="str">
            <v>Glendora</v>
          </cell>
          <cell r="B67">
            <v>7738008.7825974934</v>
          </cell>
          <cell r="C67">
            <v>0</v>
          </cell>
          <cell r="D67">
            <v>7738008.7825974934</v>
          </cell>
          <cell r="E67">
            <v>503000</v>
          </cell>
          <cell r="F67">
            <v>0</v>
          </cell>
          <cell r="G67">
            <v>503000</v>
          </cell>
          <cell r="H67">
            <v>8241008.7825974934</v>
          </cell>
          <cell r="I67">
            <v>0</v>
          </cell>
          <cell r="J67">
            <v>8285026.3500000006</v>
          </cell>
          <cell r="K67">
            <v>0</v>
          </cell>
          <cell r="L67">
            <v>0</v>
          </cell>
          <cell r="M67">
            <v>0</v>
          </cell>
          <cell r="N67">
            <v>8285026.3500000006</v>
          </cell>
          <cell r="O67">
            <v>8285026.3500000006</v>
          </cell>
          <cell r="P67">
            <v>0</v>
          </cell>
          <cell r="Q67">
            <v>8285026.3500000006</v>
          </cell>
          <cell r="R67">
            <v>-44017.567402507178</v>
          </cell>
          <cell r="S67">
            <v>0</v>
          </cell>
          <cell r="T67">
            <v>-44017.567402507178</v>
          </cell>
          <cell r="U67">
            <v>0</v>
          </cell>
          <cell r="W67">
            <v>0</v>
          </cell>
          <cell r="X67">
            <v>0</v>
          </cell>
          <cell r="Y67">
            <v>-44017.567402507178</v>
          </cell>
          <cell r="Z67">
            <v>0</v>
          </cell>
          <cell r="AA67">
            <v>0</v>
          </cell>
          <cell r="AB67" t="e">
            <v>#DIV/0!</v>
          </cell>
          <cell r="AC67" t="str">
            <v xml:space="preserve">Active </v>
          </cell>
          <cell r="AD67">
            <v>-44017.567402507178</v>
          </cell>
        </row>
        <row r="68">
          <cell r="A68" t="str">
            <v>Goleta</v>
          </cell>
          <cell r="B68">
            <v>1453016.4993257013</v>
          </cell>
          <cell r="C68">
            <v>0</v>
          </cell>
          <cell r="D68">
            <v>1453016.4993257013</v>
          </cell>
          <cell r="E68">
            <v>-216146.42347906902</v>
          </cell>
          <cell r="F68">
            <v>0</v>
          </cell>
          <cell r="G68">
            <v>-216146.42347906902</v>
          </cell>
          <cell r="H68">
            <v>1236870.0758466322</v>
          </cell>
          <cell r="I68">
            <v>0</v>
          </cell>
          <cell r="J68">
            <v>0</v>
          </cell>
          <cell r="K68">
            <v>0</v>
          </cell>
          <cell r="L68">
            <v>0</v>
          </cell>
          <cell r="M68">
            <v>0</v>
          </cell>
          <cell r="N68">
            <v>0</v>
          </cell>
          <cell r="O68">
            <v>0</v>
          </cell>
          <cell r="P68">
            <v>0</v>
          </cell>
          <cell r="Q68">
            <v>0</v>
          </cell>
          <cell r="R68">
            <v>0</v>
          </cell>
          <cell r="S68">
            <v>1236870.0758466322</v>
          </cell>
          <cell r="T68">
            <v>1236870.0758466322</v>
          </cell>
          <cell r="U68">
            <v>0</v>
          </cell>
          <cell r="V68">
            <v>0</v>
          </cell>
          <cell r="W68">
            <v>0</v>
          </cell>
          <cell r="X68">
            <v>1236870.0758466322</v>
          </cell>
          <cell r="Y68">
            <v>0</v>
          </cell>
          <cell r="Z68">
            <v>550000</v>
          </cell>
          <cell r="AA68">
            <v>0</v>
          </cell>
          <cell r="AB68" t="e">
            <v>#DIV/0!</v>
          </cell>
          <cell r="AC68" t="str">
            <v xml:space="preserve">Inactive </v>
          </cell>
          <cell r="AD68">
            <v>1236870.0758466322</v>
          </cell>
        </row>
        <row r="69">
          <cell r="A69" t="str">
            <v>Grand Terrace</v>
          </cell>
          <cell r="B69">
            <v>958148.0438975211</v>
          </cell>
          <cell r="C69">
            <v>0</v>
          </cell>
          <cell r="D69">
            <v>958148.0438975211</v>
          </cell>
          <cell r="E69">
            <v>-142531.26027682677</v>
          </cell>
          <cell r="F69">
            <v>0</v>
          </cell>
          <cell r="G69">
            <v>-142531.26027682677</v>
          </cell>
          <cell r="H69">
            <v>815616.7836206943</v>
          </cell>
          <cell r="I69">
            <v>0</v>
          </cell>
          <cell r="J69">
            <v>0</v>
          </cell>
          <cell r="K69">
            <v>0</v>
          </cell>
          <cell r="L69">
            <v>0</v>
          </cell>
          <cell r="M69">
            <v>0</v>
          </cell>
          <cell r="N69">
            <v>0</v>
          </cell>
          <cell r="O69">
            <v>0</v>
          </cell>
          <cell r="P69">
            <v>0</v>
          </cell>
          <cell r="Q69">
            <v>0</v>
          </cell>
          <cell r="R69">
            <v>0</v>
          </cell>
          <cell r="S69">
            <v>815616.7836206943</v>
          </cell>
          <cell r="T69">
            <v>815616.7836206943</v>
          </cell>
          <cell r="U69">
            <v>0</v>
          </cell>
          <cell r="V69">
            <v>0</v>
          </cell>
          <cell r="W69">
            <v>0</v>
          </cell>
          <cell r="X69">
            <v>815616.7836206943</v>
          </cell>
          <cell r="Y69">
            <v>0</v>
          </cell>
          <cell r="Z69">
            <v>0</v>
          </cell>
          <cell r="AA69">
            <v>0</v>
          </cell>
          <cell r="AB69" t="e">
            <v>#DIV/0!</v>
          </cell>
          <cell r="AC69" t="str">
            <v xml:space="preserve">Inactive </v>
          </cell>
          <cell r="AD69">
            <v>815616.7836206943</v>
          </cell>
        </row>
        <row r="70">
          <cell r="A70" t="str">
            <v>Hanford</v>
          </cell>
          <cell r="B70">
            <v>4654495.3563061589</v>
          </cell>
          <cell r="C70">
            <v>0</v>
          </cell>
          <cell r="D70">
            <v>4654495.3563061589</v>
          </cell>
          <cell r="E70">
            <v>1784287.1413029854</v>
          </cell>
          <cell r="F70">
            <v>1600000</v>
          </cell>
          <cell r="G70">
            <v>3384287.1413029851</v>
          </cell>
          <cell r="H70">
            <v>8038782.4976091441</v>
          </cell>
          <cell r="I70">
            <v>0</v>
          </cell>
          <cell r="J70">
            <v>5109865.59</v>
          </cell>
          <cell r="K70">
            <v>0</v>
          </cell>
          <cell r="L70">
            <v>0</v>
          </cell>
          <cell r="M70">
            <v>0</v>
          </cell>
          <cell r="N70">
            <v>5109865.59</v>
          </cell>
          <cell r="O70">
            <v>5109865.59</v>
          </cell>
          <cell r="P70">
            <v>0</v>
          </cell>
          <cell r="Q70">
            <v>5109865.59</v>
          </cell>
          <cell r="R70">
            <v>0</v>
          </cell>
          <cell r="S70">
            <v>2928916.9076091442</v>
          </cell>
          <cell r="T70">
            <v>2928916.9076091442</v>
          </cell>
          <cell r="U70">
            <v>0</v>
          </cell>
          <cell r="W70">
            <v>0</v>
          </cell>
          <cell r="X70">
            <v>2928916.9076091442</v>
          </cell>
          <cell r="Y70">
            <v>0</v>
          </cell>
          <cell r="Z70">
            <v>2900000</v>
          </cell>
          <cell r="AA70">
            <v>0</v>
          </cell>
          <cell r="AB70" t="e">
            <v>#DIV/0!</v>
          </cell>
          <cell r="AC70" t="str">
            <v xml:space="preserve">Active </v>
          </cell>
          <cell r="AD70">
            <v>2928916.9076091442</v>
          </cell>
        </row>
        <row r="71">
          <cell r="A71" t="str">
            <v>Hawaiian Gardens</v>
          </cell>
          <cell r="B71">
            <v>1692080.1825884285</v>
          </cell>
          <cell r="C71">
            <v>0</v>
          </cell>
          <cell r="D71">
            <v>1692080.1825884285</v>
          </cell>
          <cell r="E71">
            <v>-158334.23258842857</v>
          </cell>
          <cell r="F71">
            <v>0</v>
          </cell>
          <cell r="G71">
            <v>-158334.23258842857</v>
          </cell>
          <cell r="H71">
            <v>1533745.95</v>
          </cell>
          <cell r="I71">
            <v>0</v>
          </cell>
          <cell r="J71">
            <v>1850191.55</v>
          </cell>
          <cell r="K71">
            <v>0</v>
          </cell>
          <cell r="L71">
            <v>-1858.33</v>
          </cell>
          <cell r="M71">
            <v>0</v>
          </cell>
          <cell r="N71">
            <v>1848333.22</v>
          </cell>
          <cell r="O71">
            <v>1848333.22</v>
          </cell>
          <cell r="P71">
            <v>0</v>
          </cell>
          <cell r="Q71">
            <v>1848333.22</v>
          </cell>
          <cell r="R71">
            <v>-314587.27</v>
          </cell>
          <cell r="S71">
            <v>0</v>
          </cell>
          <cell r="T71">
            <v>-314587.27</v>
          </cell>
          <cell r="U71">
            <v>0</v>
          </cell>
          <cell r="V71">
            <v>0</v>
          </cell>
          <cell r="W71">
            <v>0</v>
          </cell>
          <cell r="X71">
            <v>0</v>
          </cell>
          <cell r="Y71">
            <v>-314587.27</v>
          </cell>
          <cell r="Z71">
            <v>0</v>
          </cell>
          <cell r="AA71">
            <v>0</v>
          </cell>
          <cell r="AB71" t="e">
            <v>#DIV/0!</v>
          </cell>
          <cell r="AC71" t="str">
            <v xml:space="preserve">Active </v>
          </cell>
          <cell r="AD71">
            <v>-314587.27</v>
          </cell>
        </row>
        <row r="72">
          <cell r="A72" t="str">
            <v>Hawthorne</v>
          </cell>
          <cell r="B72">
            <v>13195183.74601426</v>
          </cell>
          <cell r="C72">
            <v>0</v>
          </cell>
          <cell r="D72">
            <v>13195183.74601426</v>
          </cell>
          <cell r="E72">
            <v>-248411.93503274236</v>
          </cell>
          <cell r="F72">
            <v>0</v>
          </cell>
          <cell r="G72">
            <v>-248411.93503274236</v>
          </cell>
          <cell r="H72">
            <v>12946771.810981518</v>
          </cell>
          <cell r="I72">
            <v>0</v>
          </cell>
          <cell r="J72">
            <v>11525266.5</v>
          </cell>
          <cell r="K72">
            <v>0</v>
          </cell>
          <cell r="L72">
            <v>0</v>
          </cell>
          <cell r="M72">
            <v>0</v>
          </cell>
          <cell r="N72">
            <v>11525266.5</v>
          </cell>
          <cell r="O72">
            <v>11525266.5</v>
          </cell>
          <cell r="P72">
            <v>42654.6</v>
          </cell>
          <cell r="Q72">
            <v>11567921.1</v>
          </cell>
          <cell r="R72">
            <v>0</v>
          </cell>
          <cell r="S72">
            <v>1378850.710981518</v>
          </cell>
          <cell r="T72">
            <v>1378850.710981518</v>
          </cell>
          <cell r="U72">
            <v>0</v>
          </cell>
          <cell r="V72">
            <v>1357345.4</v>
          </cell>
          <cell r="W72">
            <v>1357345.4</v>
          </cell>
          <cell r="X72">
            <v>21505.310981518123</v>
          </cell>
          <cell r="Y72">
            <v>0</v>
          </cell>
          <cell r="Z72">
            <v>0</v>
          </cell>
          <cell r="AA72">
            <v>2585828.36</v>
          </cell>
          <cell r="AB72" t="e">
            <v>#DIV/0!</v>
          </cell>
          <cell r="AC72" t="str">
            <v>Active</v>
          </cell>
          <cell r="AD72">
            <v>21505.310981518123</v>
          </cell>
        </row>
        <row r="73">
          <cell r="A73" t="str">
            <v>Hemet</v>
          </cell>
          <cell r="B73">
            <v>4442792.9865881335</v>
          </cell>
          <cell r="C73">
            <v>0</v>
          </cell>
          <cell r="D73">
            <v>4442792.9865881335</v>
          </cell>
          <cell r="E73">
            <v>-125069.22445054044</v>
          </cell>
          <cell r="F73">
            <v>0</v>
          </cell>
          <cell r="G73">
            <v>-125069.22445054044</v>
          </cell>
          <cell r="H73">
            <v>4317723.7621375928</v>
          </cell>
          <cell r="I73">
            <v>0</v>
          </cell>
          <cell r="J73">
            <v>3602031.23</v>
          </cell>
          <cell r="K73">
            <v>0</v>
          </cell>
          <cell r="L73">
            <v>0</v>
          </cell>
          <cell r="M73">
            <v>0</v>
          </cell>
          <cell r="N73">
            <v>3602031.23</v>
          </cell>
          <cell r="O73">
            <v>3602031.23</v>
          </cell>
          <cell r="P73">
            <v>0</v>
          </cell>
          <cell r="Q73">
            <v>3602031.23</v>
          </cell>
          <cell r="R73">
            <v>0</v>
          </cell>
          <cell r="S73">
            <v>715692.53213759279</v>
          </cell>
          <cell r="T73">
            <v>715692.53213759279</v>
          </cell>
          <cell r="U73">
            <v>0</v>
          </cell>
          <cell r="V73">
            <v>0</v>
          </cell>
          <cell r="W73">
            <v>0</v>
          </cell>
          <cell r="X73">
            <v>715692.53213759279</v>
          </cell>
          <cell r="Y73">
            <v>0</v>
          </cell>
          <cell r="Z73">
            <v>0</v>
          </cell>
          <cell r="AA73">
            <v>0</v>
          </cell>
          <cell r="AB73" t="e">
            <v>#DIV/0!</v>
          </cell>
          <cell r="AC73" t="str">
            <v xml:space="preserve">Inactive </v>
          </cell>
          <cell r="AD73">
            <v>715692.53213759279</v>
          </cell>
        </row>
        <row r="74">
          <cell r="A74" t="str">
            <v>Hermosa Beach</v>
          </cell>
          <cell r="B74">
            <v>5321191.6767013147</v>
          </cell>
          <cell r="C74">
            <v>0</v>
          </cell>
          <cell r="D74">
            <v>5321191.6767013147</v>
          </cell>
          <cell r="E74">
            <v>-107535.9589106858</v>
          </cell>
          <cell r="F74">
            <v>0</v>
          </cell>
          <cell r="G74">
            <v>-107535.9589106858</v>
          </cell>
          <cell r="H74">
            <v>5213655.7177906288</v>
          </cell>
          <cell r="I74">
            <v>0</v>
          </cell>
          <cell r="J74">
            <v>4598295.04</v>
          </cell>
          <cell r="K74">
            <v>0</v>
          </cell>
          <cell r="L74">
            <v>0</v>
          </cell>
          <cell r="M74">
            <v>0</v>
          </cell>
          <cell r="N74">
            <v>4598295.04</v>
          </cell>
          <cell r="O74">
            <v>4598295.04</v>
          </cell>
          <cell r="P74">
            <v>0</v>
          </cell>
          <cell r="Q74">
            <v>4598295.04</v>
          </cell>
          <cell r="R74">
            <v>0</v>
          </cell>
          <cell r="S74">
            <v>615360.67779062875</v>
          </cell>
          <cell r="T74">
            <v>615360.67779062875</v>
          </cell>
          <cell r="U74">
            <v>0</v>
          </cell>
          <cell r="V74">
            <v>0</v>
          </cell>
          <cell r="W74">
            <v>0</v>
          </cell>
          <cell r="X74">
            <v>615360.67779062875</v>
          </cell>
          <cell r="Y74">
            <v>0</v>
          </cell>
          <cell r="Z74">
            <v>0</v>
          </cell>
          <cell r="AA74">
            <v>0</v>
          </cell>
          <cell r="AB74" t="e">
            <v>#DIV/0!</v>
          </cell>
          <cell r="AC74" t="str">
            <v>Inactive</v>
          </cell>
          <cell r="AD74">
            <v>615360.67779062875</v>
          </cell>
        </row>
        <row r="75">
          <cell r="A75" t="str">
            <v>Hesperia</v>
          </cell>
          <cell r="B75">
            <v>7159019.8750324119</v>
          </cell>
          <cell r="C75">
            <v>0</v>
          </cell>
          <cell r="D75">
            <v>7159019.8750324119</v>
          </cell>
          <cell r="E75">
            <v>0</v>
          </cell>
          <cell r="F75">
            <v>0</v>
          </cell>
          <cell r="G75">
            <v>0</v>
          </cell>
          <cell r="H75">
            <v>7159019.8750324119</v>
          </cell>
          <cell r="I75">
            <v>0</v>
          </cell>
          <cell r="J75">
            <v>5942339.4299999997</v>
          </cell>
          <cell r="K75">
            <v>0</v>
          </cell>
          <cell r="L75">
            <v>0</v>
          </cell>
          <cell r="M75">
            <v>0</v>
          </cell>
          <cell r="N75">
            <v>5942339.4299999997</v>
          </cell>
          <cell r="O75">
            <v>5942339.4299999997</v>
          </cell>
          <cell r="P75">
            <v>0</v>
          </cell>
          <cell r="Q75">
            <v>5942339.4299999997</v>
          </cell>
          <cell r="R75">
            <v>0</v>
          </cell>
          <cell r="S75">
            <v>1216680.4450324122</v>
          </cell>
          <cell r="T75">
            <v>1216680.4450324122</v>
          </cell>
          <cell r="U75">
            <v>0</v>
          </cell>
          <cell r="V75">
            <v>0</v>
          </cell>
          <cell r="W75">
            <v>0</v>
          </cell>
          <cell r="X75">
            <v>1216680.4450324122</v>
          </cell>
          <cell r="Y75">
            <v>0</v>
          </cell>
          <cell r="Z75">
            <v>2250000</v>
          </cell>
          <cell r="AA75">
            <v>0</v>
          </cell>
          <cell r="AB75" t="e">
            <v>#DIV/0!</v>
          </cell>
          <cell r="AC75" t="str">
            <v xml:space="preserve">Active </v>
          </cell>
          <cell r="AD75">
            <v>1216680.4450324122</v>
          </cell>
        </row>
        <row r="76">
          <cell r="A76" t="str">
            <v>Hidden Hills</v>
          </cell>
          <cell r="B76">
            <v>267022.49541979074</v>
          </cell>
          <cell r="C76">
            <v>0</v>
          </cell>
          <cell r="D76">
            <v>267022.49541979074</v>
          </cell>
          <cell r="E76">
            <v>-4524.981493162657</v>
          </cell>
          <cell r="F76">
            <v>0</v>
          </cell>
          <cell r="G76">
            <v>-4524.981493162657</v>
          </cell>
          <cell r="H76">
            <v>262497.5139266281</v>
          </cell>
          <cell r="I76">
            <v>0</v>
          </cell>
          <cell r="J76">
            <v>236603.89</v>
          </cell>
          <cell r="K76">
            <v>0</v>
          </cell>
          <cell r="L76">
            <v>0</v>
          </cell>
          <cell r="M76">
            <v>0</v>
          </cell>
          <cell r="N76">
            <v>236603.89</v>
          </cell>
          <cell r="O76">
            <v>236603.89</v>
          </cell>
          <cell r="P76">
            <v>0</v>
          </cell>
          <cell r="Q76">
            <v>236603.89</v>
          </cell>
          <cell r="R76">
            <v>0</v>
          </cell>
          <cell r="S76">
            <v>25893.62392662809</v>
          </cell>
          <cell r="T76">
            <v>25893.62392662809</v>
          </cell>
          <cell r="U76">
            <v>0</v>
          </cell>
          <cell r="V76">
            <v>0</v>
          </cell>
          <cell r="W76">
            <v>0</v>
          </cell>
          <cell r="X76">
            <v>25893.62392662809</v>
          </cell>
          <cell r="Y76">
            <v>0</v>
          </cell>
          <cell r="Z76">
            <v>0</v>
          </cell>
          <cell r="AA76">
            <v>0</v>
          </cell>
          <cell r="AB76" t="e">
            <v>#DIV/0!</v>
          </cell>
          <cell r="AC76" t="str">
            <v xml:space="preserve">Inactive </v>
          </cell>
          <cell r="AD76">
            <v>25893.62392662809</v>
          </cell>
        </row>
        <row r="77">
          <cell r="A77" t="str">
            <v>Highland</v>
          </cell>
          <cell r="B77">
            <v>3607545.509489622</v>
          </cell>
          <cell r="C77">
            <v>0</v>
          </cell>
          <cell r="D77">
            <v>3607545.509489622</v>
          </cell>
          <cell r="E77">
            <v>-4060.4510734785208</v>
          </cell>
          <cell r="F77">
            <v>0</v>
          </cell>
          <cell r="G77">
            <v>-4060.4510734785208</v>
          </cell>
          <cell r="H77">
            <v>3603485.0584161435</v>
          </cell>
          <cell r="I77">
            <v>0</v>
          </cell>
          <cell r="J77">
            <v>3580249.65</v>
          </cell>
          <cell r="K77">
            <v>0</v>
          </cell>
          <cell r="L77">
            <v>0</v>
          </cell>
          <cell r="M77">
            <v>0</v>
          </cell>
          <cell r="N77">
            <v>3580249.65</v>
          </cell>
          <cell r="O77">
            <v>3580249.65</v>
          </cell>
          <cell r="P77">
            <v>0</v>
          </cell>
          <cell r="Q77">
            <v>3580249.65</v>
          </cell>
          <cell r="R77">
            <v>0</v>
          </cell>
          <cell r="S77">
            <v>23235.408416143619</v>
          </cell>
          <cell r="T77">
            <v>23235.408416143619</v>
          </cell>
          <cell r="U77">
            <v>0</v>
          </cell>
          <cell r="V77">
            <v>0</v>
          </cell>
          <cell r="W77">
            <v>0</v>
          </cell>
          <cell r="X77">
            <v>23235.408416143619</v>
          </cell>
          <cell r="Y77">
            <v>0</v>
          </cell>
          <cell r="Z77">
            <v>0</v>
          </cell>
          <cell r="AA77">
            <v>0</v>
          </cell>
          <cell r="AB77" t="e">
            <v>#DIV/0!</v>
          </cell>
          <cell r="AC77" t="str">
            <v>Inactive</v>
          </cell>
          <cell r="AD77">
            <v>23235.408416143619</v>
          </cell>
        </row>
        <row r="78">
          <cell r="A78" t="str">
            <v>Huntington Beach</v>
          </cell>
          <cell r="B78">
            <v>22653988.591041263</v>
          </cell>
          <cell r="C78">
            <v>0</v>
          </cell>
          <cell r="D78">
            <v>22653988.591041263</v>
          </cell>
          <cell r="E78">
            <v>0</v>
          </cell>
          <cell r="F78">
            <v>0</v>
          </cell>
          <cell r="G78">
            <v>0</v>
          </cell>
          <cell r="H78">
            <v>22653988.591041263</v>
          </cell>
          <cell r="I78">
            <v>0</v>
          </cell>
          <cell r="J78">
            <v>23974804.419999998</v>
          </cell>
          <cell r="K78">
            <v>0</v>
          </cell>
          <cell r="L78">
            <v>0</v>
          </cell>
          <cell r="M78">
            <v>0</v>
          </cell>
          <cell r="N78">
            <v>23974804.419999998</v>
          </cell>
          <cell r="O78">
            <v>23974804.419999998</v>
          </cell>
          <cell r="P78">
            <v>0</v>
          </cell>
          <cell r="Q78">
            <v>23974804.419999998</v>
          </cell>
          <cell r="R78">
            <v>-1320815.8289587349</v>
          </cell>
          <cell r="S78">
            <v>0</v>
          </cell>
          <cell r="T78">
            <v>-1320815.8289587349</v>
          </cell>
          <cell r="U78">
            <v>0</v>
          </cell>
          <cell r="V78">
            <v>0</v>
          </cell>
          <cell r="W78">
            <v>0</v>
          </cell>
          <cell r="X78">
            <v>0</v>
          </cell>
          <cell r="Y78">
            <v>-1320815.8289587349</v>
          </cell>
          <cell r="Z78">
            <v>0</v>
          </cell>
          <cell r="AA78">
            <v>1655954</v>
          </cell>
          <cell r="AB78" t="e">
            <v>#DIV/0!</v>
          </cell>
          <cell r="AC78" t="str">
            <v xml:space="preserve">Active </v>
          </cell>
          <cell r="AD78">
            <v>-1320815.8289587349</v>
          </cell>
        </row>
        <row r="79">
          <cell r="A79" t="str">
            <v>Huntington Park</v>
          </cell>
          <cell r="B79">
            <v>8805888.8181583732</v>
          </cell>
          <cell r="C79">
            <v>0</v>
          </cell>
          <cell r="D79">
            <v>8805888.8181583732</v>
          </cell>
          <cell r="E79">
            <v>0</v>
          </cell>
          <cell r="F79">
            <v>2000000</v>
          </cell>
          <cell r="G79">
            <v>2000000</v>
          </cell>
          <cell r="H79">
            <v>10805888.818158373</v>
          </cell>
          <cell r="I79">
            <v>0</v>
          </cell>
          <cell r="J79">
            <v>5643431.2599999998</v>
          </cell>
          <cell r="K79">
            <v>0</v>
          </cell>
          <cell r="L79">
            <v>0</v>
          </cell>
          <cell r="M79">
            <v>0</v>
          </cell>
          <cell r="N79">
            <v>5643431.2599999998</v>
          </cell>
          <cell r="O79">
            <v>5643431.2599999998</v>
          </cell>
          <cell r="P79">
            <v>319046.46000000002</v>
          </cell>
          <cell r="Q79">
            <v>5962477.7199999997</v>
          </cell>
          <cell r="R79">
            <v>0</v>
          </cell>
          <cell r="S79">
            <v>4843411.0981583735</v>
          </cell>
          <cell r="T79">
            <v>4843411.0981583735</v>
          </cell>
          <cell r="U79">
            <v>0</v>
          </cell>
          <cell r="V79">
            <v>4680953.54</v>
          </cell>
          <cell r="W79">
            <v>4680953.54</v>
          </cell>
          <cell r="X79">
            <v>162457.55815837346</v>
          </cell>
          <cell r="Y79">
            <v>0</v>
          </cell>
          <cell r="AA79">
            <v>0</v>
          </cell>
          <cell r="AB79" t="e">
            <v>#DIV/0!</v>
          </cell>
          <cell r="AC79" t="str">
            <v xml:space="preserve">Active </v>
          </cell>
          <cell r="AD79">
            <v>0</v>
          </cell>
        </row>
        <row r="80">
          <cell r="A80" t="str">
            <v>Indian Wells</v>
          </cell>
          <cell r="B80">
            <v>565797.17949550715</v>
          </cell>
          <cell r="C80">
            <v>0</v>
          </cell>
          <cell r="D80">
            <v>565797.17949550715</v>
          </cell>
          <cell r="E80">
            <v>1677188</v>
          </cell>
          <cell r="F80">
            <v>0</v>
          </cell>
          <cell r="G80">
            <v>1677188</v>
          </cell>
          <cell r="H80">
            <v>2242985.1794955069</v>
          </cell>
          <cell r="I80">
            <v>0</v>
          </cell>
          <cell r="J80">
            <v>2215885.4600000093</v>
          </cell>
          <cell r="K80">
            <v>0</v>
          </cell>
          <cell r="L80">
            <v>0</v>
          </cell>
          <cell r="M80">
            <v>0</v>
          </cell>
          <cell r="N80">
            <v>2215885.4600000093</v>
          </cell>
          <cell r="O80">
            <v>2215885.4600000093</v>
          </cell>
          <cell r="Q80">
            <v>2215885.4600000093</v>
          </cell>
          <cell r="R80">
            <v>0</v>
          </cell>
          <cell r="S80">
            <v>27099.719495497644</v>
          </cell>
          <cell r="T80">
            <v>27099.719495497644</v>
          </cell>
          <cell r="U80">
            <v>0</v>
          </cell>
          <cell r="V80">
            <v>0</v>
          </cell>
          <cell r="W80">
            <v>0</v>
          </cell>
          <cell r="X80">
            <v>27099.719495497644</v>
          </cell>
          <cell r="Y80">
            <v>0</v>
          </cell>
          <cell r="Z80">
            <v>0</v>
          </cell>
          <cell r="AA80">
            <v>0</v>
          </cell>
          <cell r="AB80" t="e">
            <v>#DIV/0!</v>
          </cell>
          <cell r="AC80" t="str">
            <v xml:space="preserve">Inactive </v>
          </cell>
          <cell r="AD80">
            <v>27099.719495497644</v>
          </cell>
        </row>
        <row r="81">
          <cell r="A81" t="str">
            <v>Industry</v>
          </cell>
          <cell r="B81">
            <v>791707.14169440023</v>
          </cell>
          <cell r="C81">
            <v>0</v>
          </cell>
          <cell r="D81">
            <v>791707.14169440023</v>
          </cell>
          <cell r="E81">
            <v>-99828.375048077534</v>
          </cell>
          <cell r="F81">
            <v>63926.069999999992</v>
          </cell>
          <cell r="G81">
            <v>-35902.305048077542</v>
          </cell>
          <cell r="H81">
            <v>755804.83664632263</v>
          </cell>
          <cell r="I81">
            <v>0</v>
          </cell>
          <cell r="J81">
            <v>282830.08000000002</v>
          </cell>
          <cell r="K81">
            <v>0</v>
          </cell>
          <cell r="L81">
            <v>0</v>
          </cell>
          <cell r="M81">
            <v>0</v>
          </cell>
          <cell r="N81">
            <v>282830.08000000002</v>
          </cell>
          <cell r="O81">
            <v>282830.08000000002</v>
          </cell>
          <cell r="P81">
            <v>0</v>
          </cell>
          <cell r="Q81">
            <v>282830.08000000002</v>
          </cell>
          <cell r="R81">
            <v>0</v>
          </cell>
          <cell r="S81">
            <v>472974.75664632261</v>
          </cell>
          <cell r="T81">
            <v>472974.75664632261</v>
          </cell>
          <cell r="U81">
            <v>0</v>
          </cell>
          <cell r="V81">
            <v>0</v>
          </cell>
          <cell r="W81">
            <v>0</v>
          </cell>
          <cell r="X81">
            <v>472974.75664632261</v>
          </cell>
          <cell r="Y81">
            <v>0</v>
          </cell>
          <cell r="Z81">
            <v>0</v>
          </cell>
          <cell r="AA81">
            <v>0</v>
          </cell>
          <cell r="AB81" t="e">
            <v>#DIV/0!</v>
          </cell>
          <cell r="AC81" t="str">
            <v xml:space="preserve">Inactive </v>
          </cell>
          <cell r="AD81">
            <v>472974.75664632261</v>
          </cell>
        </row>
        <row r="82">
          <cell r="A82" t="str">
            <v>Inglewood</v>
          </cell>
          <cell r="B82">
            <v>22803039.543646485</v>
          </cell>
          <cell r="C82">
            <v>0</v>
          </cell>
          <cell r="D82">
            <v>22803039.543646485</v>
          </cell>
          <cell r="E82">
            <v>1000000</v>
          </cell>
          <cell r="F82">
            <v>0</v>
          </cell>
          <cell r="G82">
            <v>1000000</v>
          </cell>
          <cell r="H82">
            <v>23803039.543646485</v>
          </cell>
          <cell r="I82">
            <v>0</v>
          </cell>
          <cell r="J82">
            <v>21358233.59</v>
          </cell>
          <cell r="K82">
            <v>0</v>
          </cell>
          <cell r="L82">
            <v>0</v>
          </cell>
          <cell r="M82">
            <v>0</v>
          </cell>
          <cell r="N82">
            <v>21358233.59</v>
          </cell>
          <cell r="O82">
            <v>21358233.59</v>
          </cell>
          <cell r="P82">
            <v>0</v>
          </cell>
          <cell r="Q82">
            <v>21358233.59</v>
          </cell>
          <cell r="R82">
            <v>0</v>
          </cell>
          <cell r="S82">
            <v>2444805.9536464848</v>
          </cell>
          <cell r="T82">
            <v>2444805.9536464848</v>
          </cell>
          <cell r="U82">
            <v>0</v>
          </cell>
          <cell r="V82">
            <v>1500000</v>
          </cell>
          <cell r="W82">
            <v>1500000</v>
          </cell>
          <cell r="X82">
            <v>944805.95364648476</v>
          </cell>
          <cell r="Y82">
            <v>0</v>
          </cell>
          <cell r="Z82">
            <v>0</v>
          </cell>
          <cell r="AA82">
            <v>8395145.0800000001</v>
          </cell>
          <cell r="AB82" t="e">
            <v>#DIV/0!</v>
          </cell>
          <cell r="AC82" t="str">
            <v xml:space="preserve">Active </v>
          </cell>
          <cell r="AD82">
            <v>944805.95364648476</v>
          </cell>
        </row>
        <row r="83">
          <cell r="A83" t="str">
            <v>Irvine</v>
          </cell>
          <cell r="B83">
            <v>7333988.8331624186</v>
          </cell>
          <cell r="C83">
            <v>0</v>
          </cell>
          <cell r="D83">
            <v>7333988.8331624186</v>
          </cell>
          <cell r="E83">
            <v>14094</v>
          </cell>
          <cell r="F83">
            <v>800000</v>
          </cell>
          <cell r="G83">
            <v>814094</v>
          </cell>
          <cell r="H83">
            <v>8148082.8331624186</v>
          </cell>
          <cell r="I83">
            <v>0</v>
          </cell>
          <cell r="J83">
            <v>5451379.2200000007</v>
          </cell>
          <cell r="K83">
            <v>0</v>
          </cell>
          <cell r="L83">
            <v>0</v>
          </cell>
          <cell r="M83">
            <v>0</v>
          </cell>
          <cell r="N83">
            <v>5451379.2200000007</v>
          </cell>
          <cell r="O83">
            <v>5451379.2200000007</v>
          </cell>
          <cell r="P83">
            <v>242170.86000000002</v>
          </cell>
          <cell r="Q83">
            <v>5693550.080000001</v>
          </cell>
          <cell r="R83">
            <v>0</v>
          </cell>
          <cell r="S83">
            <v>2454532.7531624176</v>
          </cell>
          <cell r="T83">
            <v>2454532.7531624176</v>
          </cell>
          <cell r="U83">
            <v>0</v>
          </cell>
          <cell r="V83">
            <v>1457829.14</v>
          </cell>
          <cell r="W83">
            <v>1457829.14</v>
          </cell>
          <cell r="X83">
            <v>996703.61316241766</v>
          </cell>
          <cell r="Y83">
            <v>0</v>
          </cell>
          <cell r="Z83">
            <v>0</v>
          </cell>
          <cell r="AA83">
            <v>1519545.41</v>
          </cell>
          <cell r="AB83" t="e">
            <v>#DIV/0!</v>
          </cell>
          <cell r="AC83" t="str">
            <v xml:space="preserve">Active </v>
          </cell>
          <cell r="AD83">
            <v>996703.61316241766</v>
          </cell>
        </row>
        <row r="84">
          <cell r="A84" t="str">
            <v>Irwindale</v>
          </cell>
          <cell r="B84">
            <v>504599.61369400367</v>
          </cell>
          <cell r="C84">
            <v>0</v>
          </cell>
          <cell r="D84">
            <v>504599.61369400367</v>
          </cell>
          <cell r="E84">
            <v>0</v>
          </cell>
          <cell r="F84">
            <v>0</v>
          </cell>
          <cell r="G84">
            <v>0</v>
          </cell>
          <cell r="H84">
            <v>504599.61369400367</v>
          </cell>
          <cell r="I84">
            <v>0</v>
          </cell>
          <cell r="J84">
            <v>591927.11</v>
          </cell>
          <cell r="K84">
            <v>0</v>
          </cell>
          <cell r="L84">
            <v>0</v>
          </cell>
          <cell r="M84">
            <v>0</v>
          </cell>
          <cell r="N84">
            <v>591927.11</v>
          </cell>
          <cell r="O84">
            <v>591927.11</v>
          </cell>
          <cell r="P84">
            <v>0</v>
          </cell>
          <cell r="Q84">
            <v>591927.11</v>
          </cell>
          <cell r="R84">
            <v>-87327.496305996319</v>
          </cell>
          <cell r="S84">
            <v>0</v>
          </cell>
          <cell r="T84">
            <v>-87327.496305996319</v>
          </cell>
          <cell r="U84">
            <v>0</v>
          </cell>
          <cell r="V84">
            <v>0</v>
          </cell>
          <cell r="W84">
            <v>0</v>
          </cell>
          <cell r="X84">
            <v>0</v>
          </cell>
          <cell r="Y84">
            <v>-87327.496305996319</v>
          </cell>
          <cell r="Z84">
            <v>0</v>
          </cell>
          <cell r="AA84">
            <v>374826</v>
          </cell>
          <cell r="AB84" t="e">
            <v>#DIV/0!</v>
          </cell>
          <cell r="AC84" t="str">
            <v xml:space="preserve">Inactive </v>
          </cell>
          <cell r="AD84">
            <v>-87327.496305996319</v>
          </cell>
        </row>
        <row r="85">
          <cell r="A85" t="str">
            <v>Jurupa Valley</v>
          </cell>
          <cell r="B85">
            <v>137594.16850431403</v>
          </cell>
          <cell r="C85">
            <v>0</v>
          </cell>
          <cell r="D85">
            <v>137594.16850431403</v>
          </cell>
          <cell r="E85">
            <v>-20468.100277997844</v>
          </cell>
          <cell r="F85">
            <v>0</v>
          </cell>
          <cell r="G85">
            <v>-20468.100277997844</v>
          </cell>
          <cell r="H85">
            <v>117126.06822631619</v>
          </cell>
          <cell r="I85">
            <v>0</v>
          </cell>
          <cell r="J85">
            <v>0</v>
          </cell>
          <cell r="K85">
            <v>0</v>
          </cell>
          <cell r="L85">
            <v>0</v>
          </cell>
          <cell r="M85">
            <v>0</v>
          </cell>
          <cell r="N85">
            <v>0</v>
          </cell>
          <cell r="O85">
            <v>0</v>
          </cell>
          <cell r="P85">
            <v>0</v>
          </cell>
          <cell r="Q85">
            <v>0</v>
          </cell>
          <cell r="R85">
            <v>0</v>
          </cell>
          <cell r="S85">
            <v>117126.06822631619</v>
          </cell>
          <cell r="T85">
            <v>117126.06822631619</v>
          </cell>
          <cell r="U85">
            <v>0</v>
          </cell>
          <cell r="V85">
            <v>0</v>
          </cell>
          <cell r="W85">
            <v>0</v>
          </cell>
          <cell r="X85">
            <v>117126.06822631619</v>
          </cell>
          <cell r="Y85">
            <v>0</v>
          </cell>
          <cell r="Z85">
            <v>0</v>
          </cell>
          <cell r="AA85">
            <v>0</v>
          </cell>
          <cell r="AB85">
            <v>0</v>
          </cell>
          <cell r="AC85" t="str">
            <v xml:space="preserve">Inactive </v>
          </cell>
          <cell r="AD85">
            <v>117126.06822631619</v>
          </cell>
        </row>
        <row r="86">
          <cell r="A86" t="str">
            <v>La Canada-Flintridge</v>
          </cell>
          <cell r="B86">
            <v>3773023.9924472338</v>
          </cell>
          <cell r="C86">
            <v>0</v>
          </cell>
          <cell r="D86">
            <v>3773023.9924472338</v>
          </cell>
          <cell r="E86">
            <v>1571513</v>
          </cell>
          <cell r="F86">
            <v>0</v>
          </cell>
          <cell r="G86">
            <v>1571513</v>
          </cell>
          <cell r="H86">
            <v>5344536.9924472338</v>
          </cell>
          <cell r="I86">
            <v>0</v>
          </cell>
          <cell r="J86">
            <v>8673872.0800000001</v>
          </cell>
          <cell r="K86">
            <v>0</v>
          </cell>
          <cell r="L86">
            <v>0</v>
          </cell>
          <cell r="M86">
            <v>0</v>
          </cell>
          <cell r="N86">
            <v>8673872.0800000001</v>
          </cell>
          <cell r="O86">
            <v>8673872.0800000001</v>
          </cell>
          <cell r="P86">
            <v>0</v>
          </cell>
          <cell r="Q86">
            <v>8673872.0800000001</v>
          </cell>
          <cell r="R86">
            <v>-3329335.0875527663</v>
          </cell>
          <cell r="S86">
            <v>0</v>
          </cell>
          <cell r="T86">
            <v>-3329335.0875527663</v>
          </cell>
          <cell r="U86">
            <v>0</v>
          </cell>
          <cell r="V86">
            <v>0</v>
          </cell>
          <cell r="W86">
            <v>0</v>
          </cell>
          <cell r="X86">
            <v>0</v>
          </cell>
          <cell r="Y86">
            <v>-3329335.0875527663</v>
          </cell>
          <cell r="Z86">
            <v>0</v>
          </cell>
          <cell r="AA86">
            <v>2122610</v>
          </cell>
          <cell r="AB86" t="e">
            <v>#DIV/0!</v>
          </cell>
          <cell r="AC86" t="str">
            <v xml:space="preserve">Inactive </v>
          </cell>
          <cell r="AD86">
            <v>-3329335.0875527663</v>
          </cell>
        </row>
        <row r="87">
          <cell r="A87" t="str">
            <v>La Habra</v>
          </cell>
          <cell r="B87">
            <v>8228315.4048145683</v>
          </cell>
          <cell r="C87">
            <v>0</v>
          </cell>
          <cell r="D87">
            <v>8228315.4048145683</v>
          </cell>
          <cell r="E87">
            <v>230789.20736012288</v>
          </cell>
          <cell r="F87">
            <v>0</v>
          </cell>
          <cell r="G87">
            <v>230789.20736012288</v>
          </cell>
          <cell r="H87">
            <v>8459104.6121746916</v>
          </cell>
          <cell r="I87">
            <v>0</v>
          </cell>
          <cell r="J87">
            <v>7488042.2899999991</v>
          </cell>
          <cell r="K87">
            <v>0</v>
          </cell>
          <cell r="L87">
            <v>0</v>
          </cell>
          <cell r="M87">
            <v>0</v>
          </cell>
          <cell r="N87">
            <v>7488042.2899999991</v>
          </cell>
          <cell r="O87">
            <v>7488042.2899999991</v>
          </cell>
          <cell r="P87">
            <v>0</v>
          </cell>
          <cell r="Q87">
            <v>7488042.2899999991</v>
          </cell>
          <cell r="R87">
            <v>0</v>
          </cell>
          <cell r="S87">
            <v>971062.32217469253</v>
          </cell>
          <cell r="T87">
            <v>971062.32217469253</v>
          </cell>
          <cell r="U87">
            <v>0</v>
          </cell>
          <cell r="V87">
            <v>0</v>
          </cell>
          <cell r="W87">
            <v>0</v>
          </cell>
          <cell r="X87">
            <v>971062.32217469253</v>
          </cell>
          <cell r="Y87">
            <v>0</v>
          </cell>
          <cell r="Z87">
            <v>1979000</v>
          </cell>
          <cell r="AA87">
            <v>0</v>
          </cell>
          <cell r="AB87" t="e">
            <v>#DIV/0!</v>
          </cell>
          <cell r="AC87" t="str">
            <v>Inactive</v>
          </cell>
          <cell r="AD87">
            <v>971062.32217469253</v>
          </cell>
        </row>
        <row r="88">
          <cell r="A88" t="str">
            <v>La Habra Heights</v>
          </cell>
          <cell r="B88">
            <v>880588.96847975359</v>
          </cell>
          <cell r="C88">
            <v>0</v>
          </cell>
          <cell r="D88">
            <v>880588.96847975359</v>
          </cell>
          <cell r="E88">
            <v>-36276.850835050434</v>
          </cell>
          <cell r="F88">
            <v>0</v>
          </cell>
          <cell r="G88">
            <v>-36276.850835050434</v>
          </cell>
          <cell r="H88">
            <v>844312.11764470313</v>
          </cell>
          <cell r="I88">
            <v>0</v>
          </cell>
          <cell r="J88">
            <v>636722.51</v>
          </cell>
          <cell r="K88">
            <v>0</v>
          </cell>
          <cell r="L88">
            <v>0</v>
          </cell>
          <cell r="M88">
            <v>0</v>
          </cell>
          <cell r="N88">
            <v>636722.51</v>
          </cell>
          <cell r="O88">
            <v>636722.51</v>
          </cell>
          <cell r="Q88">
            <v>636722.51</v>
          </cell>
          <cell r="R88">
            <v>0</v>
          </cell>
          <cell r="S88">
            <v>207589.60764470312</v>
          </cell>
          <cell r="T88">
            <v>207589.60764470312</v>
          </cell>
          <cell r="U88">
            <v>0</v>
          </cell>
          <cell r="V88">
            <v>0</v>
          </cell>
          <cell r="W88">
            <v>0</v>
          </cell>
          <cell r="X88">
            <v>207589.60764470312</v>
          </cell>
          <cell r="Y88">
            <v>0</v>
          </cell>
          <cell r="Z88">
            <v>0</v>
          </cell>
          <cell r="AA88">
            <v>0</v>
          </cell>
          <cell r="AB88" t="e">
            <v>#DIV/0!</v>
          </cell>
          <cell r="AC88" t="str">
            <v>Inactive</v>
          </cell>
          <cell r="AD88">
            <v>207589.60764470312</v>
          </cell>
        </row>
        <row r="89">
          <cell r="A89" t="str">
            <v>La Mirada</v>
          </cell>
          <cell r="B89">
            <v>6703687.5943699023</v>
          </cell>
          <cell r="C89">
            <v>0</v>
          </cell>
          <cell r="D89">
            <v>6703687.5943699023</v>
          </cell>
          <cell r="E89">
            <v>590000</v>
          </cell>
          <cell r="F89">
            <v>0</v>
          </cell>
          <cell r="G89">
            <v>590000</v>
          </cell>
          <cell r="H89">
            <v>7293687.5943699023</v>
          </cell>
          <cell r="I89">
            <v>0</v>
          </cell>
          <cell r="J89">
            <v>5419546.2599999998</v>
          </cell>
          <cell r="K89">
            <v>0</v>
          </cell>
          <cell r="L89">
            <v>0</v>
          </cell>
          <cell r="M89">
            <v>0</v>
          </cell>
          <cell r="N89">
            <v>5419546.2599999998</v>
          </cell>
          <cell r="O89">
            <v>5419546.2599999998</v>
          </cell>
          <cell r="P89">
            <v>61124.19</v>
          </cell>
          <cell r="Q89">
            <v>5480670.4500000002</v>
          </cell>
          <cell r="R89">
            <v>0</v>
          </cell>
          <cell r="S89">
            <v>1813017.1443699021</v>
          </cell>
          <cell r="T89">
            <v>1813017.1443699021</v>
          </cell>
          <cell r="U89">
            <v>0</v>
          </cell>
          <cell r="V89">
            <v>1483675.81</v>
          </cell>
          <cell r="W89">
            <v>1483675.81</v>
          </cell>
          <cell r="X89">
            <v>329341.33436990203</v>
          </cell>
          <cell r="Y89">
            <v>0</v>
          </cell>
          <cell r="Z89">
            <v>5000000</v>
          </cell>
          <cell r="AA89">
            <v>0</v>
          </cell>
          <cell r="AB89" t="e">
            <v>#DIV/0!</v>
          </cell>
          <cell r="AC89" t="str">
            <v xml:space="preserve">Active </v>
          </cell>
          <cell r="AD89">
            <v>329341.33436990203</v>
          </cell>
        </row>
        <row r="90">
          <cell r="A90" t="str">
            <v>La Palma</v>
          </cell>
          <cell r="B90">
            <v>1079522.6604897142</v>
          </cell>
          <cell r="C90">
            <v>0</v>
          </cell>
          <cell r="D90">
            <v>1079522.6604897142</v>
          </cell>
          <cell r="E90">
            <v>-22644.539435870454</v>
          </cell>
          <cell r="F90">
            <v>0</v>
          </cell>
          <cell r="G90">
            <v>-22644.539435870454</v>
          </cell>
          <cell r="H90">
            <v>1056878.1210538438</v>
          </cell>
          <cell r="I90">
            <v>0</v>
          </cell>
          <cell r="J90">
            <v>927297.66</v>
          </cell>
          <cell r="K90">
            <v>0</v>
          </cell>
          <cell r="L90">
            <v>0</v>
          </cell>
          <cell r="M90">
            <v>0</v>
          </cell>
          <cell r="N90">
            <v>927297.66</v>
          </cell>
          <cell r="O90">
            <v>927297.66</v>
          </cell>
          <cell r="Q90">
            <v>927297.66</v>
          </cell>
          <cell r="R90">
            <v>0</v>
          </cell>
          <cell r="S90">
            <v>129580.46105384373</v>
          </cell>
          <cell r="T90">
            <v>129580.46105384373</v>
          </cell>
          <cell r="U90">
            <v>0</v>
          </cell>
          <cell r="V90">
            <v>0</v>
          </cell>
          <cell r="W90">
            <v>0</v>
          </cell>
          <cell r="X90">
            <v>129580.46105384373</v>
          </cell>
          <cell r="Y90">
            <v>0</v>
          </cell>
          <cell r="Z90">
            <v>0</v>
          </cell>
          <cell r="AA90">
            <v>0</v>
          </cell>
          <cell r="AB90" t="e">
            <v>#DIV/0!</v>
          </cell>
          <cell r="AC90" t="str">
            <v xml:space="preserve">Inactive </v>
          </cell>
          <cell r="AD90">
            <v>129580.46105384373</v>
          </cell>
        </row>
        <row r="91">
          <cell r="A91" t="str">
            <v>La Puente</v>
          </cell>
          <cell r="B91">
            <v>4969617.6936787376</v>
          </cell>
          <cell r="C91">
            <v>0</v>
          </cell>
          <cell r="D91">
            <v>4969617.6936787376</v>
          </cell>
          <cell r="E91">
            <v>0</v>
          </cell>
          <cell r="F91">
            <v>409049</v>
          </cell>
          <cell r="G91">
            <v>409049</v>
          </cell>
          <cell r="H91">
            <v>5378666.6936787376</v>
          </cell>
          <cell r="I91">
            <v>0</v>
          </cell>
          <cell r="J91">
            <v>3537262.4699999993</v>
          </cell>
          <cell r="K91">
            <v>0</v>
          </cell>
          <cell r="L91">
            <v>0</v>
          </cell>
          <cell r="M91">
            <v>0</v>
          </cell>
          <cell r="N91">
            <v>3537262.4699999993</v>
          </cell>
          <cell r="O91">
            <v>3537262.4699999993</v>
          </cell>
          <cell r="P91">
            <v>96631.609999999986</v>
          </cell>
          <cell r="Q91">
            <v>3633894.0799999991</v>
          </cell>
          <cell r="R91">
            <v>0</v>
          </cell>
          <cell r="S91">
            <v>1744772.6136787385</v>
          </cell>
          <cell r="T91">
            <v>1744772.6136787385</v>
          </cell>
          <cell r="U91">
            <v>0</v>
          </cell>
          <cell r="V91">
            <v>1253368.3900000001</v>
          </cell>
          <cell r="W91">
            <v>1253368.3900000001</v>
          </cell>
          <cell r="X91">
            <v>491404.22367873834</v>
          </cell>
          <cell r="Y91">
            <v>0</v>
          </cell>
          <cell r="Z91">
            <v>3600000</v>
          </cell>
          <cell r="AA91">
            <v>0</v>
          </cell>
          <cell r="AB91" t="e">
            <v>#DIV/0!</v>
          </cell>
          <cell r="AC91" t="str">
            <v xml:space="preserve">Active </v>
          </cell>
          <cell r="AD91">
            <v>491404.22367873834</v>
          </cell>
        </row>
        <row r="92">
          <cell r="A92" t="str">
            <v>La Verne</v>
          </cell>
          <cell r="B92">
            <v>3025982.3418936967</v>
          </cell>
          <cell r="C92">
            <v>0</v>
          </cell>
          <cell r="D92">
            <v>3025982.3418936967</v>
          </cell>
          <cell r="E92">
            <v>3270000</v>
          </cell>
          <cell r="F92">
            <v>0</v>
          </cell>
          <cell r="G92">
            <v>3270000</v>
          </cell>
          <cell r="H92">
            <v>6295982.3418936972</v>
          </cell>
          <cell r="I92">
            <v>0</v>
          </cell>
          <cell r="J92">
            <v>8014450.9700000007</v>
          </cell>
          <cell r="K92">
            <v>0</v>
          </cell>
          <cell r="L92">
            <v>22517.19</v>
          </cell>
          <cell r="M92">
            <v>0</v>
          </cell>
          <cell r="N92">
            <v>8036968.1600000011</v>
          </cell>
          <cell r="O92">
            <v>8036968.1600000011</v>
          </cell>
          <cell r="P92">
            <v>0</v>
          </cell>
          <cell r="Q92">
            <v>8036968.1600000011</v>
          </cell>
          <cell r="R92">
            <v>-1740985.8181063039</v>
          </cell>
          <cell r="S92">
            <v>0</v>
          </cell>
          <cell r="T92">
            <v>-1740985.8181063039</v>
          </cell>
          <cell r="U92">
            <v>0</v>
          </cell>
          <cell r="V92">
            <v>0</v>
          </cell>
          <cell r="W92">
            <v>0</v>
          </cell>
          <cell r="X92">
            <v>0</v>
          </cell>
          <cell r="Y92">
            <v>-1740985.8181063039</v>
          </cell>
          <cell r="Z92">
            <v>0</v>
          </cell>
          <cell r="AA92">
            <v>0</v>
          </cell>
          <cell r="AB92" t="e">
            <v>#DIV/0!</v>
          </cell>
          <cell r="AC92" t="str">
            <v xml:space="preserve">Active </v>
          </cell>
          <cell r="AD92">
            <v>-1740985.8181063039</v>
          </cell>
        </row>
        <row r="93">
          <cell r="A93" t="str">
            <v>Laguna Beach</v>
          </cell>
          <cell r="B93">
            <v>4583651.5086978516</v>
          </cell>
          <cell r="C93">
            <v>0</v>
          </cell>
          <cell r="D93">
            <v>4583651.5086978516</v>
          </cell>
          <cell r="E93">
            <v>14206789.773966867</v>
          </cell>
          <cell r="F93">
            <v>0</v>
          </cell>
          <cell r="G93">
            <v>14206789.773966867</v>
          </cell>
          <cell r="H93">
            <v>18790441.28266472</v>
          </cell>
          <cell r="I93">
            <v>0</v>
          </cell>
          <cell r="J93">
            <v>4718755.8199999984</v>
          </cell>
          <cell r="K93">
            <v>0</v>
          </cell>
          <cell r="L93">
            <v>0</v>
          </cell>
          <cell r="M93">
            <v>0</v>
          </cell>
          <cell r="N93">
            <v>4718755.8199999984</v>
          </cell>
          <cell r="O93">
            <v>4718755.8199999984</v>
          </cell>
          <cell r="P93">
            <v>3851642.5300000003</v>
          </cell>
          <cell r="Q93">
            <v>8570398.3499999978</v>
          </cell>
          <cell r="R93">
            <v>0</v>
          </cell>
          <cell r="S93">
            <v>10220042.932664722</v>
          </cell>
          <cell r="T93">
            <v>10220042.932664722</v>
          </cell>
          <cell r="U93">
            <v>404208.89999999991</v>
          </cell>
          <cell r="V93">
            <v>7444148.5700000003</v>
          </cell>
          <cell r="W93">
            <v>7848357.4700000007</v>
          </cell>
          <cell r="X93">
            <v>2371685.4626647215</v>
          </cell>
          <cell r="Y93">
            <v>0</v>
          </cell>
          <cell r="Z93">
            <v>0</v>
          </cell>
          <cell r="AA93">
            <v>0</v>
          </cell>
          <cell r="AB93" t="e">
            <v>#DIV/0!</v>
          </cell>
          <cell r="AC93" t="str">
            <v xml:space="preserve">Active </v>
          </cell>
          <cell r="AD93">
            <v>2371685.4626647215</v>
          </cell>
        </row>
        <row r="94">
          <cell r="A94" t="str">
            <v>Laguna Hills</v>
          </cell>
          <cell r="B94">
            <v>138567.32081026811</v>
          </cell>
          <cell r="C94">
            <v>0</v>
          </cell>
          <cell r="D94">
            <v>138567.32081026811</v>
          </cell>
          <cell r="E94">
            <v>-30846.506475903196</v>
          </cell>
          <cell r="F94">
            <v>0</v>
          </cell>
          <cell r="G94">
            <v>-30846.506475903196</v>
          </cell>
          <cell r="H94">
            <v>107720.81433436491</v>
          </cell>
          <cell r="I94">
            <v>0</v>
          </cell>
          <cell r="J94">
            <v>0</v>
          </cell>
          <cell r="K94">
            <v>0</v>
          </cell>
          <cell r="L94">
            <v>0</v>
          </cell>
          <cell r="M94">
            <v>0</v>
          </cell>
          <cell r="N94">
            <v>0</v>
          </cell>
          <cell r="O94">
            <v>0</v>
          </cell>
          <cell r="P94">
            <v>0</v>
          </cell>
          <cell r="Q94">
            <v>0</v>
          </cell>
          <cell r="R94">
            <v>0</v>
          </cell>
          <cell r="S94">
            <v>107720.81433436491</v>
          </cell>
          <cell r="T94">
            <v>107720.81433436491</v>
          </cell>
          <cell r="U94">
            <v>0</v>
          </cell>
          <cell r="V94">
            <v>0</v>
          </cell>
          <cell r="W94">
            <v>0</v>
          </cell>
          <cell r="X94">
            <v>107720.81433436491</v>
          </cell>
          <cell r="Y94">
            <v>0</v>
          </cell>
          <cell r="Z94">
            <v>0</v>
          </cell>
          <cell r="AA94">
            <v>0</v>
          </cell>
          <cell r="AB94">
            <v>0</v>
          </cell>
          <cell r="AC94" t="str">
            <v xml:space="preserve">Inactive </v>
          </cell>
          <cell r="AD94">
            <v>107720.81433436491</v>
          </cell>
        </row>
        <row r="95">
          <cell r="A95" t="str">
            <v>Laguna Niguel</v>
          </cell>
          <cell r="B95">
            <v>459196.81342599459</v>
          </cell>
          <cell r="C95">
            <v>0</v>
          </cell>
          <cell r="D95">
            <v>459196.81342599459</v>
          </cell>
          <cell r="E95">
            <v>-385072.43717372848</v>
          </cell>
          <cell r="F95">
            <v>0</v>
          </cell>
          <cell r="G95">
            <v>-385072.43717372848</v>
          </cell>
          <cell r="H95">
            <v>74124.376252266113</v>
          </cell>
          <cell r="I95">
            <v>0</v>
          </cell>
          <cell r="J95">
            <v>0</v>
          </cell>
          <cell r="K95">
            <v>0</v>
          </cell>
          <cell r="L95">
            <v>0</v>
          </cell>
          <cell r="M95">
            <v>0</v>
          </cell>
          <cell r="N95">
            <v>0</v>
          </cell>
          <cell r="O95">
            <v>0</v>
          </cell>
          <cell r="P95">
            <v>0</v>
          </cell>
          <cell r="Q95">
            <v>0</v>
          </cell>
          <cell r="R95">
            <v>0</v>
          </cell>
          <cell r="S95">
            <v>74124.376252266113</v>
          </cell>
          <cell r="T95">
            <v>74124.376252266113</v>
          </cell>
          <cell r="U95">
            <v>0</v>
          </cell>
          <cell r="V95">
            <v>0</v>
          </cell>
          <cell r="W95">
            <v>0</v>
          </cell>
          <cell r="X95">
            <v>74124.376252266113</v>
          </cell>
          <cell r="Y95">
            <v>0</v>
          </cell>
          <cell r="Z95">
            <v>0</v>
          </cell>
          <cell r="AA95">
            <v>0</v>
          </cell>
          <cell r="AB95" t="e">
            <v>#DIV/0!</v>
          </cell>
          <cell r="AC95" t="str">
            <v xml:space="preserve">Inactive </v>
          </cell>
          <cell r="AD95">
            <v>74124.376252266113</v>
          </cell>
        </row>
        <row r="96">
          <cell r="A96" t="str">
            <v>Laguna Woods</v>
          </cell>
          <cell r="B96">
            <v>729582.14940640784</v>
          </cell>
          <cell r="C96">
            <v>0</v>
          </cell>
          <cell r="D96">
            <v>729582.14940640784</v>
          </cell>
          <cell r="E96">
            <v>-728561.38190793595</v>
          </cell>
          <cell r="F96">
            <v>0</v>
          </cell>
          <cell r="G96">
            <v>-728561.38190793595</v>
          </cell>
          <cell r="H96">
            <v>1020.7674984718906</v>
          </cell>
          <cell r="I96">
            <v>0</v>
          </cell>
          <cell r="J96">
            <v>0</v>
          </cell>
          <cell r="K96">
            <v>0</v>
          </cell>
          <cell r="L96">
            <v>0</v>
          </cell>
          <cell r="M96">
            <v>0</v>
          </cell>
          <cell r="N96">
            <v>0</v>
          </cell>
          <cell r="O96">
            <v>0</v>
          </cell>
          <cell r="P96">
            <v>0</v>
          </cell>
          <cell r="Q96">
            <v>0</v>
          </cell>
          <cell r="R96">
            <v>0</v>
          </cell>
          <cell r="S96">
            <v>1020.7674984718906</v>
          </cell>
          <cell r="T96">
            <v>1020.7674984718906</v>
          </cell>
          <cell r="U96">
            <v>0</v>
          </cell>
          <cell r="V96">
            <v>0</v>
          </cell>
          <cell r="W96">
            <v>0</v>
          </cell>
          <cell r="X96">
            <v>1020.7674984718906</v>
          </cell>
          <cell r="Y96">
            <v>0</v>
          </cell>
          <cell r="Z96">
            <v>0</v>
          </cell>
          <cell r="AA96">
            <v>0</v>
          </cell>
          <cell r="AB96" t="e">
            <v>#DIV/0!</v>
          </cell>
          <cell r="AC96" t="str">
            <v xml:space="preserve">Inactive </v>
          </cell>
          <cell r="AD96">
            <v>1020.7674984718906</v>
          </cell>
        </row>
        <row r="97">
          <cell r="A97" t="str">
            <v>Lake Forest</v>
          </cell>
          <cell r="B97">
            <v>1779406.5586151679</v>
          </cell>
          <cell r="C97">
            <v>0</v>
          </cell>
          <cell r="D97">
            <v>1779406.5586151679</v>
          </cell>
          <cell r="E97">
            <v>0</v>
          </cell>
          <cell r="F97">
            <v>0</v>
          </cell>
          <cell r="G97">
            <v>0</v>
          </cell>
          <cell r="H97">
            <v>1779406.5586151679</v>
          </cell>
          <cell r="I97">
            <v>0</v>
          </cell>
          <cell r="J97">
            <v>3079764.14</v>
          </cell>
          <cell r="K97">
            <v>0</v>
          </cell>
          <cell r="L97">
            <v>0</v>
          </cell>
          <cell r="M97">
            <v>0</v>
          </cell>
          <cell r="N97">
            <v>3079764.14</v>
          </cell>
          <cell r="O97">
            <v>3079764.14</v>
          </cell>
          <cell r="P97">
            <v>0</v>
          </cell>
          <cell r="Q97">
            <v>3079764.14</v>
          </cell>
          <cell r="R97">
            <v>-1300357.5813848323</v>
          </cell>
          <cell r="S97">
            <v>0</v>
          </cell>
          <cell r="T97">
            <v>-1300357.5813848323</v>
          </cell>
          <cell r="U97">
            <v>0</v>
          </cell>
          <cell r="V97">
            <v>0</v>
          </cell>
          <cell r="W97">
            <v>0</v>
          </cell>
          <cell r="X97">
            <v>0</v>
          </cell>
          <cell r="Y97">
            <v>-1300357.5813848323</v>
          </cell>
          <cell r="Z97">
            <v>0</v>
          </cell>
          <cell r="AA97">
            <v>1545056.58</v>
          </cell>
          <cell r="AB97">
            <v>0</v>
          </cell>
          <cell r="AC97" t="str">
            <v xml:space="preserve">Inactive </v>
          </cell>
          <cell r="AD97">
            <v>-1300357.5813848323</v>
          </cell>
        </row>
        <row r="98">
          <cell r="A98" t="str">
            <v>Lakewood</v>
          </cell>
          <cell r="B98">
            <v>14769190.034850787</v>
          </cell>
          <cell r="C98">
            <v>0</v>
          </cell>
          <cell r="D98">
            <v>14769190.034850787</v>
          </cell>
          <cell r="E98">
            <v>3240000</v>
          </cell>
          <cell r="F98">
            <v>300000</v>
          </cell>
          <cell r="G98">
            <v>3540000</v>
          </cell>
          <cell r="H98">
            <v>18309190.034850787</v>
          </cell>
          <cell r="I98">
            <v>0</v>
          </cell>
          <cell r="J98">
            <v>9935172.8599999994</v>
          </cell>
          <cell r="K98">
            <v>0</v>
          </cell>
          <cell r="L98">
            <v>0</v>
          </cell>
          <cell r="M98">
            <v>0</v>
          </cell>
          <cell r="N98">
            <v>9935172.8599999994</v>
          </cell>
          <cell r="O98">
            <v>9935172.8599999994</v>
          </cell>
          <cell r="P98">
            <v>70277.119999999995</v>
          </cell>
          <cell r="Q98">
            <v>10005449.979999999</v>
          </cell>
          <cell r="R98">
            <v>0</v>
          </cell>
          <cell r="S98">
            <v>8303740.0548507888</v>
          </cell>
          <cell r="T98">
            <v>8303740.0548507888</v>
          </cell>
          <cell r="U98">
            <v>0</v>
          </cell>
          <cell r="V98">
            <v>8129722.8799999999</v>
          </cell>
          <cell r="W98">
            <v>8129722.8799999999</v>
          </cell>
          <cell r="X98">
            <v>174017.1748507889</v>
          </cell>
          <cell r="Y98">
            <v>0</v>
          </cell>
          <cell r="Z98">
            <v>0</v>
          </cell>
          <cell r="AA98">
            <v>0</v>
          </cell>
          <cell r="AB98" t="e">
            <v>#DIV/0!</v>
          </cell>
          <cell r="AC98" t="str">
            <v xml:space="preserve">Active </v>
          </cell>
          <cell r="AD98">
            <v>0</v>
          </cell>
        </row>
        <row r="99">
          <cell r="A99" t="str">
            <v>Lancaster</v>
          </cell>
          <cell r="B99">
            <v>9856634.1100075748</v>
          </cell>
          <cell r="C99">
            <v>0</v>
          </cell>
          <cell r="D99">
            <v>9856634.1100075748</v>
          </cell>
          <cell r="E99">
            <v>300000</v>
          </cell>
          <cell r="F99">
            <v>0</v>
          </cell>
          <cell r="G99">
            <v>300000</v>
          </cell>
          <cell r="H99">
            <v>10156634.110007575</v>
          </cell>
          <cell r="I99">
            <v>0</v>
          </cell>
          <cell r="J99">
            <v>6315625.1200000001</v>
          </cell>
          <cell r="K99">
            <v>0</v>
          </cell>
          <cell r="L99">
            <v>0</v>
          </cell>
          <cell r="M99">
            <v>0</v>
          </cell>
          <cell r="N99">
            <v>6315625.1200000001</v>
          </cell>
          <cell r="O99">
            <v>6315625.1200000001</v>
          </cell>
          <cell r="P99">
            <v>4003.88</v>
          </cell>
          <cell r="Q99">
            <v>6319629</v>
          </cell>
          <cell r="R99">
            <v>0</v>
          </cell>
          <cell r="S99">
            <v>3837005.1100075748</v>
          </cell>
          <cell r="T99">
            <v>3837005.1100075748</v>
          </cell>
          <cell r="U99">
            <v>0</v>
          </cell>
          <cell r="V99">
            <v>3795996.12</v>
          </cell>
          <cell r="W99">
            <v>3795996.12</v>
          </cell>
          <cell r="X99">
            <v>41008.99000757467</v>
          </cell>
          <cell r="Y99">
            <v>0</v>
          </cell>
          <cell r="Z99">
            <v>0</v>
          </cell>
          <cell r="AA99">
            <v>716375</v>
          </cell>
          <cell r="AB99" t="e">
            <v>#DIV/0!</v>
          </cell>
          <cell r="AC99" t="str">
            <v>Active</v>
          </cell>
          <cell r="AD99">
            <v>41008.99000757467</v>
          </cell>
        </row>
        <row r="100">
          <cell r="A100" t="str">
            <v>Lawndale</v>
          </cell>
          <cell r="B100">
            <v>5343425.2647043318</v>
          </cell>
          <cell r="C100">
            <v>0</v>
          </cell>
          <cell r="D100">
            <v>5343425.2647043318</v>
          </cell>
          <cell r="E100">
            <v>400000</v>
          </cell>
          <cell r="F100">
            <v>0</v>
          </cell>
          <cell r="G100">
            <v>400000</v>
          </cell>
          <cell r="H100">
            <v>5743425.2647043318</v>
          </cell>
          <cell r="I100">
            <v>0</v>
          </cell>
          <cell r="J100">
            <v>6067239.1399999997</v>
          </cell>
          <cell r="K100">
            <v>0</v>
          </cell>
          <cell r="L100">
            <v>0</v>
          </cell>
          <cell r="M100">
            <v>0</v>
          </cell>
          <cell r="N100">
            <v>6067239.1399999997</v>
          </cell>
          <cell r="O100">
            <v>6067239.1399999997</v>
          </cell>
          <cell r="P100">
            <v>0</v>
          </cell>
          <cell r="Q100">
            <v>6067239.1399999997</v>
          </cell>
          <cell r="R100">
            <v>-323813.87529566791</v>
          </cell>
          <cell r="S100">
            <v>0</v>
          </cell>
          <cell r="T100">
            <v>-323813.87529566791</v>
          </cell>
          <cell r="U100">
            <v>0</v>
          </cell>
          <cell r="V100">
            <v>0</v>
          </cell>
          <cell r="W100">
            <v>0</v>
          </cell>
          <cell r="X100">
            <v>0</v>
          </cell>
          <cell r="Y100">
            <v>-323813.87529566791</v>
          </cell>
          <cell r="Z100">
            <v>0</v>
          </cell>
          <cell r="AA100">
            <v>0</v>
          </cell>
          <cell r="AB100" t="e">
            <v>#DIV/0!</v>
          </cell>
          <cell r="AC100" t="str">
            <v>Inactive</v>
          </cell>
          <cell r="AD100">
            <v>-323813.87529566791</v>
          </cell>
        </row>
        <row r="101">
          <cell r="A101" t="str">
            <v>Lindsay</v>
          </cell>
          <cell r="B101">
            <v>1317855.7315587667</v>
          </cell>
          <cell r="C101">
            <v>0</v>
          </cell>
          <cell r="D101">
            <v>1317855.7315587667</v>
          </cell>
          <cell r="E101">
            <v>484298.23210676818</v>
          </cell>
          <cell r="F101">
            <v>0</v>
          </cell>
          <cell r="G101">
            <v>484298.23210676818</v>
          </cell>
          <cell r="H101">
            <v>1802153.9636655347</v>
          </cell>
          <cell r="I101">
            <v>0</v>
          </cell>
          <cell r="J101">
            <v>1319066.99</v>
          </cell>
          <cell r="K101">
            <v>0</v>
          </cell>
          <cell r="L101">
            <v>0</v>
          </cell>
          <cell r="M101">
            <v>0</v>
          </cell>
          <cell r="N101">
            <v>1319066.99</v>
          </cell>
          <cell r="O101">
            <v>1319066.99</v>
          </cell>
          <cell r="P101">
            <v>0</v>
          </cell>
          <cell r="Q101">
            <v>1319066.99</v>
          </cell>
          <cell r="R101">
            <v>0</v>
          </cell>
          <cell r="S101">
            <v>483086.97366553475</v>
          </cell>
          <cell r="T101">
            <v>483086.97366553475</v>
          </cell>
          <cell r="U101">
            <v>0</v>
          </cell>
          <cell r="V101">
            <v>0</v>
          </cell>
          <cell r="W101">
            <v>0</v>
          </cell>
          <cell r="X101">
            <v>483086.97366553475</v>
          </cell>
          <cell r="Y101">
            <v>0</v>
          </cell>
          <cell r="Z101">
            <v>3500000</v>
          </cell>
          <cell r="AA101">
            <v>0</v>
          </cell>
          <cell r="AB101" t="e">
            <v>#DIV/0!</v>
          </cell>
          <cell r="AC101" t="str">
            <v>Inactive</v>
          </cell>
          <cell r="AD101">
            <v>483086.97366553475</v>
          </cell>
        </row>
        <row r="102">
          <cell r="A102" t="str">
            <v>Loma Linda</v>
          </cell>
          <cell r="B102">
            <v>2015842.7931765974</v>
          </cell>
          <cell r="C102">
            <v>0</v>
          </cell>
          <cell r="D102">
            <v>2015842.7931765974</v>
          </cell>
          <cell r="E102">
            <v>-49327.7523332165</v>
          </cell>
          <cell r="F102">
            <v>0</v>
          </cell>
          <cell r="G102">
            <v>-49327.7523332165</v>
          </cell>
          <cell r="H102">
            <v>1966515.0408433808</v>
          </cell>
          <cell r="I102">
            <v>0</v>
          </cell>
          <cell r="J102">
            <v>1684243.3299</v>
          </cell>
          <cell r="K102">
            <v>0</v>
          </cell>
          <cell r="L102">
            <v>0</v>
          </cell>
          <cell r="M102">
            <v>0</v>
          </cell>
          <cell r="N102">
            <v>1684243.3299</v>
          </cell>
          <cell r="O102">
            <v>1684243.3299</v>
          </cell>
          <cell r="P102">
            <v>0</v>
          </cell>
          <cell r="Q102">
            <v>1684243.3299</v>
          </cell>
          <cell r="R102">
            <v>0</v>
          </cell>
          <cell r="S102">
            <v>282271.71094338084</v>
          </cell>
          <cell r="T102">
            <v>282271.71094338084</v>
          </cell>
          <cell r="U102">
            <v>0</v>
          </cell>
          <cell r="V102">
            <v>0</v>
          </cell>
          <cell r="W102">
            <v>0</v>
          </cell>
          <cell r="X102">
            <v>282271.71094338084</v>
          </cell>
          <cell r="Y102">
            <v>0</v>
          </cell>
          <cell r="Z102">
            <v>0</v>
          </cell>
          <cell r="AA102">
            <v>0</v>
          </cell>
          <cell r="AB102" t="e">
            <v>#DIV/0!</v>
          </cell>
          <cell r="AC102" t="str">
            <v>Inactive</v>
          </cell>
          <cell r="AD102">
            <v>282271.71094338084</v>
          </cell>
        </row>
        <row r="103">
          <cell r="A103" t="str">
            <v>Lomita</v>
          </cell>
          <cell r="B103">
            <v>4204651.3731106315</v>
          </cell>
          <cell r="C103">
            <v>0</v>
          </cell>
          <cell r="D103">
            <v>4204651.3731106315</v>
          </cell>
          <cell r="E103">
            <v>616570.09925229161</v>
          </cell>
          <cell r="F103">
            <v>0</v>
          </cell>
          <cell r="G103">
            <v>616570.09925229161</v>
          </cell>
          <cell r="H103">
            <v>4821221.4723629234</v>
          </cell>
          <cell r="I103">
            <v>0</v>
          </cell>
          <cell r="J103">
            <v>4629923.17</v>
          </cell>
          <cell r="K103">
            <v>0</v>
          </cell>
          <cell r="L103">
            <v>0</v>
          </cell>
          <cell r="M103">
            <v>0</v>
          </cell>
          <cell r="N103">
            <v>4629923.17</v>
          </cell>
          <cell r="O103">
            <v>4629923.17</v>
          </cell>
          <cell r="P103">
            <v>0</v>
          </cell>
          <cell r="Q103">
            <v>4629923.17</v>
          </cell>
          <cell r="R103">
            <v>0</v>
          </cell>
          <cell r="S103">
            <v>191298.30236292351</v>
          </cell>
          <cell r="T103">
            <v>191298.30236292351</v>
          </cell>
          <cell r="U103">
            <v>0</v>
          </cell>
          <cell r="V103">
            <v>0</v>
          </cell>
          <cell r="W103">
            <v>0</v>
          </cell>
          <cell r="X103">
            <v>191298.30236292351</v>
          </cell>
          <cell r="Y103">
            <v>0</v>
          </cell>
          <cell r="Z103">
            <v>0</v>
          </cell>
          <cell r="AA103">
            <v>0</v>
          </cell>
          <cell r="AB103" t="e">
            <v>#DIV/0!</v>
          </cell>
          <cell r="AC103" t="str">
            <v xml:space="preserve">Inactive </v>
          </cell>
          <cell r="AD103">
            <v>191298.30236292351</v>
          </cell>
        </row>
        <row r="104">
          <cell r="A104" t="str">
            <v>Long Beach</v>
          </cell>
          <cell r="B104">
            <v>88346181.877964765</v>
          </cell>
          <cell r="C104">
            <v>0</v>
          </cell>
          <cell r="D104">
            <v>88346181.877964765</v>
          </cell>
          <cell r="E104">
            <v>0</v>
          </cell>
          <cell r="F104">
            <v>0</v>
          </cell>
          <cell r="G104">
            <v>0</v>
          </cell>
          <cell r="H104">
            <v>88346181.877964765</v>
          </cell>
          <cell r="I104">
            <v>0</v>
          </cell>
          <cell r="J104">
            <v>67091692.519999988</v>
          </cell>
          <cell r="K104">
            <v>0</v>
          </cell>
          <cell r="L104">
            <v>18494.12</v>
          </cell>
          <cell r="M104">
            <v>0</v>
          </cell>
          <cell r="N104">
            <v>67110186.639999986</v>
          </cell>
          <cell r="O104">
            <v>67110186.639999986</v>
          </cell>
          <cell r="P104">
            <v>285759.95</v>
          </cell>
          <cell r="Q104">
            <v>67395946.589999989</v>
          </cell>
          <cell r="R104">
            <v>0</v>
          </cell>
          <cell r="S104">
            <v>20950235.287964776</v>
          </cell>
          <cell r="T104">
            <v>20950235.287964776</v>
          </cell>
          <cell r="U104">
            <v>0</v>
          </cell>
          <cell r="V104">
            <v>20814240.050000001</v>
          </cell>
          <cell r="W104">
            <v>20814240.050000001</v>
          </cell>
          <cell r="X104">
            <v>135995.23796477541</v>
          </cell>
          <cell r="Y104">
            <v>0</v>
          </cell>
          <cell r="Z104">
            <v>35200000</v>
          </cell>
          <cell r="AA104">
            <v>15019218.109999999</v>
          </cell>
          <cell r="AB104" t="e">
            <v>#DIV/0!</v>
          </cell>
          <cell r="AC104" t="str">
            <v xml:space="preserve">Active </v>
          </cell>
          <cell r="AD104">
            <v>135995.23796477541</v>
          </cell>
        </row>
        <row r="105">
          <cell r="A105" t="str">
            <v>Los Alamitos</v>
          </cell>
          <cell r="B105">
            <v>2301093.2083603088</v>
          </cell>
          <cell r="C105">
            <v>0</v>
          </cell>
          <cell r="D105">
            <v>2301093.2083603088</v>
          </cell>
          <cell r="E105">
            <v>0</v>
          </cell>
          <cell r="F105">
            <v>0</v>
          </cell>
          <cell r="G105">
            <v>0</v>
          </cell>
          <cell r="H105">
            <v>2301093.2083603088</v>
          </cell>
          <cell r="I105">
            <v>0</v>
          </cell>
          <cell r="J105">
            <v>2105403.3400000003</v>
          </cell>
          <cell r="K105">
            <v>0</v>
          </cell>
          <cell r="L105">
            <v>0</v>
          </cell>
          <cell r="M105">
            <v>0</v>
          </cell>
          <cell r="N105">
            <v>2105403.3400000003</v>
          </cell>
          <cell r="O105">
            <v>2105403.3400000003</v>
          </cell>
          <cell r="P105">
            <v>0</v>
          </cell>
          <cell r="Q105">
            <v>2105403.3400000003</v>
          </cell>
          <cell r="R105">
            <v>0</v>
          </cell>
          <cell r="S105">
            <v>195689.86836030846</v>
          </cell>
          <cell r="T105">
            <v>195689.86836030846</v>
          </cell>
          <cell r="U105">
            <v>0</v>
          </cell>
          <cell r="V105">
            <v>0</v>
          </cell>
          <cell r="W105">
            <v>0</v>
          </cell>
          <cell r="X105">
            <v>195689.86836030846</v>
          </cell>
          <cell r="Y105">
            <v>0</v>
          </cell>
          <cell r="Z105">
            <v>0</v>
          </cell>
          <cell r="AA105">
            <v>0</v>
          </cell>
          <cell r="AB105" t="e">
            <v>#DIV/0!</v>
          </cell>
          <cell r="AC105" t="str">
            <v xml:space="preserve">Inactive </v>
          </cell>
          <cell r="AD105">
            <v>195689.86836030846</v>
          </cell>
        </row>
        <row r="106">
          <cell r="A106" t="str">
            <v>Los Angeles, City of</v>
          </cell>
          <cell r="B106">
            <v>86968.354391594607</v>
          </cell>
          <cell r="C106">
            <v>0</v>
          </cell>
          <cell r="D106">
            <v>86968.354391594607</v>
          </cell>
          <cell r="E106">
            <v>-12937.154372525616</v>
          </cell>
          <cell r="F106">
            <v>0</v>
          </cell>
          <cell r="G106">
            <v>-12937.154372525616</v>
          </cell>
          <cell r="H106">
            <v>74031.200019068987</v>
          </cell>
          <cell r="I106">
            <v>0</v>
          </cell>
          <cell r="J106">
            <v>0</v>
          </cell>
          <cell r="K106">
            <v>0</v>
          </cell>
          <cell r="L106">
            <v>0</v>
          </cell>
          <cell r="M106">
            <v>0</v>
          </cell>
          <cell r="N106">
            <v>0</v>
          </cell>
          <cell r="O106">
            <v>0</v>
          </cell>
          <cell r="P106">
            <v>0</v>
          </cell>
          <cell r="Q106">
            <v>0</v>
          </cell>
          <cell r="R106">
            <v>0</v>
          </cell>
          <cell r="S106">
            <v>74031.200019068987</v>
          </cell>
          <cell r="T106">
            <v>74031.200019068987</v>
          </cell>
          <cell r="U106">
            <v>0</v>
          </cell>
          <cell r="V106">
            <v>0</v>
          </cell>
          <cell r="W106">
            <v>0</v>
          </cell>
          <cell r="X106">
            <v>74031.200019068987</v>
          </cell>
          <cell r="Y106">
            <v>0</v>
          </cell>
          <cell r="Z106">
            <v>0</v>
          </cell>
          <cell r="AA106">
            <v>0</v>
          </cell>
          <cell r="AB106" t="e">
            <v>#DIV/0!</v>
          </cell>
          <cell r="AC106" t="str">
            <v>Inactive</v>
          </cell>
          <cell r="AD106">
            <v>74031.200019068987</v>
          </cell>
        </row>
        <row r="107">
          <cell r="A107" t="str">
            <v>Lynwood</v>
          </cell>
          <cell r="B107">
            <v>9209177.3231989164</v>
          </cell>
          <cell r="C107">
            <v>0</v>
          </cell>
          <cell r="D107">
            <v>9209177.3231989164</v>
          </cell>
          <cell r="E107">
            <v>-2795160.7681222549</v>
          </cell>
          <cell r="F107">
            <v>0</v>
          </cell>
          <cell r="G107">
            <v>-2795160.7681222549</v>
          </cell>
          <cell r="H107">
            <v>6414016.5550766615</v>
          </cell>
          <cell r="I107">
            <v>0</v>
          </cell>
          <cell r="J107">
            <v>5996593.790000001</v>
          </cell>
          <cell r="K107">
            <v>0</v>
          </cell>
          <cell r="L107">
            <v>0</v>
          </cell>
          <cell r="M107">
            <v>0</v>
          </cell>
          <cell r="N107">
            <v>5996593.790000001</v>
          </cell>
          <cell r="O107">
            <v>5996593.790000001</v>
          </cell>
          <cell r="Q107">
            <v>5996593.790000001</v>
          </cell>
          <cell r="R107">
            <v>0</v>
          </cell>
          <cell r="S107">
            <v>417422.76507666055</v>
          </cell>
          <cell r="T107">
            <v>417422.76507666055</v>
          </cell>
          <cell r="U107">
            <v>0</v>
          </cell>
          <cell r="V107">
            <v>0</v>
          </cell>
          <cell r="W107">
            <v>0</v>
          </cell>
          <cell r="X107">
            <v>417422.76507666055</v>
          </cell>
          <cell r="Y107">
            <v>0</v>
          </cell>
          <cell r="Z107">
            <v>5000000</v>
          </cell>
          <cell r="AA107">
            <v>700368.08</v>
          </cell>
          <cell r="AB107" t="e">
            <v>#DIV/0!</v>
          </cell>
          <cell r="AC107" t="str">
            <v xml:space="preserve">Inactive </v>
          </cell>
          <cell r="AD107">
            <v>417422.76507666055</v>
          </cell>
        </row>
        <row r="108">
          <cell r="A108" t="str">
            <v>Malibu</v>
          </cell>
          <cell r="B108">
            <v>1565676.474396931</v>
          </cell>
          <cell r="C108">
            <v>0</v>
          </cell>
          <cell r="D108">
            <v>1565676.474396931</v>
          </cell>
          <cell r="E108">
            <v>1000000</v>
          </cell>
          <cell r="F108">
            <v>0</v>
          </cell>
          <cell r="G108">
            <v>1000000</v>
          </cell>
          <cell r="H108">
            <v>2565676.474396931</v>
          </cell>
          <cell r="I108">
            <v>0</v>
          </cell>
          <cell r="J108">
            <v>2889240.25</v>
          </cell>
          <cell r="K108">
            <v>0</v>
          </cell>
          <cell r="L108">
            <v>0</v>
          </cell>
          <cell r="M108">
            <v>0</v>
          </cell>
          <cell r="N108">
            <v>2889240.25</v>
          </cell>
          <cell r="O108">
            <v>2889240.25</v>
          </cell>
          <cell r="P108">
            <v>0</v>
          </cell>
          <cell r="Q108">
            <v>2889240.25</v>
          </cell>
          <cell r="R108">
            <v>-323563.77560306899</v>
          </cell>
          <cell r="S108">
            <v>0</v>
          </cell>
          <cell r="T108">
            <v>-323563.77560306899</v>
          </cell>
          <cell r="U108">
            <v>0</v>
          </cell>
          <cell r="V108">
            <v>0</v>
          </cell>
          <cell r="W108">
            <v>0</v>
          </cell>
          <cell r="X108">
            <v>0</v>
          </cell>
          <cell r="Y108">
            <v>-323563.77560306899</v>
          </cell>
          <cell r="Z108">
            <v>0</v>
          </cell>
          <cell r="AA108">
            <v>0</v>
          </cell>
          <cell r="AB108" t="e">
            <v>#DIV/0!</v>
          </cell>
          <cell r="AC108" t="str">
            <v xml:space="preserve">Inactive </v>
          </cell>
          <cell r="AD108">
            <v>-323563.77560306899</v>
          </cell>
        </row>
        <row r="109">
          <cell r="A109" t="str">
            <v>Mammoth Lakes</v>
          </cell>
          <cell r="B109">
            <v>1677242.3259478691</v>
          </cell>
          <cell r="C109">
            <v>0</v>
          </cell>
          <cell r="D109">
            <v>1677242.3259478691</v>
          </cell>
          <cell r="E109">
            <v>587313.54335286096</v>
          </cell>
          <cell r="F109">
            <v>2500000</v>
          </cell>
          <cell r="G109">
            <v>3087313.543352861</v>
          </cell>
          <cell r="H109">
            <v>4764555.8693007305</v>
          </cell>
          <cell r="I109">
            <v>0</v>
          </cell>
          <cell r="J109">
            <v>1589761.9100000006</v>
          </cell>
          <cell r="K109">
            <v>0</v>
          </cell>
          <cell r="L109">
            <v>0</v>
          </cell>
          <cell r="M109">
            <v>0</v>
          </cell>
          <cell r="N109">
            <v>1589761.9100000006</v>
          </cell>
          <cell r="O109">
            <v>1589761.9100000006</v>
          </cell>
          <cell r="P109">
            <v>0</v>
          </cell>
          <cell r="Q109">
            <v>1589761.9100000006</v>
          </cell>
          <cell r="R109">
            <v>0</v>
          </cell>
          <cell r="S109">
            <v>3174793.9593007299</v>
          </cell>
          <cell r="T109">
            <v>3174793.9593007299</v>
          </cell>
          <cell r="U109">
            <v>0</v>
          </cell>
          <cell r="V109">
            <v>3100000</v>
          </cell>
          <cell r="W109">
            <v>3100000</v>
          </cell>
          <cell r="X109">
            <v>74793.959300729912</v>
          </cell>
          <cell r="Y109">
            <v>0</v>
          </cell>
          <cell r="AA109">
            <v>0</v>
          </cell>
          <cell r="AB109" t="e">
            <v>#DIV/0!</v>
          </cell>
          <cell r="AC109" t="str">
            <v xml:space="preserve">Active </v>
          </cell>
          <cell r="AD109">
            <v>0</v>
          </cell>
        </row>
        <row r="110">
          <cell r="A110" t="str">
            <v>Manhattan Beach</v>
          </cell>
          <cell r="B110">
            <v>8484028.6532697212</v>
          </cell>
          <cell r="C110">
            <v>0</v>
          </cell>
          <cell r="D110">
            <v>8484028.6532697212</v>
          </cell>
          <cell r="E110">
            <v>42000</v>
          </cell>
          <cell r="F110">
            <v>0</v>
          </cell>
          <cell r="G110">
            <v>42000</v>
          </cell>
          <cell r="H110">
            <v>8526028.6532697212</v>
          </cell>
          <cell r="I110">
            <v>0</v>
          </cell>
          <cell r="J110">
            <v>12238264.909899998</v>
          </cell>
          <cell r="K110">
            <v>0</v>
          </cell>
          <cell r="L110">
            <v>0</v>
          </cell>
          <cell r="M110">
            <v>0</v>
          </cell>
          <cell r="N110">
            <v>12238264.909899998</v>
          </cell>
          <cell r="O110">
            <v>12238264.909899998</v>
          </cell>
          <cell r="Q110">
            <v>12238264.909899998</v>
          </cell>
          <cell r="R110">
            <v>-3712236.2566302773</v>
          </cell>
          <cell r="S110">
            <v>0</v>
          </cell>
          <cell r="T110">
            <v>-3712236.2566302773</v>
          </cell>
          <cell r="U110">
            <v>0</v>
          </cell>
          <cell r="V110">
            <v>0</v>
          </cell>
          <cell r="W110">
            <v>0</v>
          </cell>
          <cell r="X110">
            <v>0</v>
          </cell>
          <cell r="Y110">
            <v>-3712236.2566302773</v>
          </cell>
          <cell r="Z110">
            <v>0</v>
          </cell>
          <cell r="AA110">
            <v>418774</v>
          </cell>
          <cell r="AB110" t="e">
            <v>#DIV/0!</v>
          </cell>
          <cell r="AC110" t="str">
            <v xml:space="preserve">Inactive </v>
          </cell>
          <cell r="AD110">
            <v>-3712236.2566302773</v>
          </cell>
        </row>
        <row r="111">
          <cell r="A111" t="str">
            <v>Maywood</v>
          </cell>
          <cell r="B111">
            <v>4073829.1351432526</v>
          </cell>
          <cell r="C111">
            <v>0</v>
          </cell>
          <cell r="D111">
            <v>4073829.1351432526</v>
          </cell>
          <cell r="E111">
            <v>-461414.53032024176</v>
          </cell>
          <cell r="F111">
            <v>200000</v>
          </cell>
          <cell r="G111">
            <v>-261414.53032024176</v>
          </cell>
          <cell r="H111">
            <v>3812414.604823011</v>
          </cell>
          <cell r="I111">
            <v>0</v>
          </cell>
          <cell r="J111">
            <v>972029.37</v>
          </cell>
          <cell r="K111">
            <v>0</v>
          </cell>
          <cell r="L111">
            <v>0</v>
          </cell>
          <cell r="M111">
            <v>0</v>
          </cell>
          <cell r="N111">
            <v>972029.37</v>
          </cell>
          <cell r="O111">
            <v>972029.37</v>
          </cell>
          <cell r="P111">
            <v>272304.38</v>
          </cell>
          <cell r="Q111">
            <v>1244333.75</v>
          </cell>
          <cell r="R111">
            <v>0</v>
          </cell>
          <cell r="S111">
            <v>2568080.854823011</v>
          </cell>
          <cell r="T111">
            <v>2568080.854823011</v>
          </cell>
          <cell r="U111">
            <v>0</v>
          </cell>
          <cell r="V111">
            <v>2427695.62</v>
          </cell>
          <cell r="W111">
            <v>2427695.62</v>
          </cell>
          <cell r="X111">
            <v>140385.23482301086</v>
          </cell>
          <cell r="Y111">
            <v>0</v>
          </cell>
          <cell r="Z111">
            <v>0</v>
          </cell>
          <cell r="AA111">
            <v>0</v>
          </cell>
          <cell r="AB111" t="e">
            <v>#DIV/0!</v>
          </cell>
          <cell r="AC111" t="str">
            <v xml:space="preserve">Active </v>
          </cell>
          <cell r="AD111">
            <v>0</v>
          </cell>
        </row>
        <row r="112">
          <cell r="A112" t="str">
            <v>McFarland</v>
          </cell>
          <cell r="B112">
            <v>399038.60993366747</v>
          </cell>
          <cell r="C112">
            <v>0</v>
          </cell>
          <cell r="D112">
            <v>399038.60993366747</v>
          </cell>
          <cell r="E112">
            <v>66030.927155440382</v>
          </cell>
          <cell r="F112">
            <v>0</v>
          </cell>
          <cell r="G112">
            <v>66030.927155440382</v>
          </cell>
          <cell r="H112">
            <v>465069.53708910785</v>
          </cell>
          <cell r="I112">
            <v>0</v>
          </cell>
          <cell r="J112">
            <v>331760.76</v>
          </cell>
          <cell r="K112">
            <v>0</v>
          </cell>
          <cell r="L112">
            <v>0</v>
          </cell>
          <cell r="M112">
            <v>0</v>
          </cell>
          <cell r="N112">
            <v>331760.76</v>
          </cell>
          <cell r="O112">
            <v>331760.76</v>
          </cell>
          <cell r="P112">
            <v>0</v>
          </cell>
          <cell r="Q112">
            <v>331760.76</v>
          </cell>
          <cell r="R112">
            <v>0</v>
          </cell>
          <cell r="S112">
            <v>133308.77708910784</v>
          </cell>
          <cell r="T112">
            <v>133308.77708910784</v>
          </cell>
          <cell r="U112">
            <v>0</v>
          </cell>
          <cell r="V112">
            <v>0</v>
          </cell>
          <cell r="W112">
            <v>0</v>
          </cell>
          <cell r="X112">
            <v>133308.77708910784</v>
          </cell>
          <cell r="Y112">
            <v>0</v>
          </cell>
          <cell r="Z112">
            <v>0</v>
          </cell>
          <cell r="AA112">
            <v>0</v>
          </cell>
          <cell r="AB112" t="e">
            <v>#DIV/0!</v>
          </cell>
          <cell r="AC112" t="str">
            <v xml:space="preserve">Inactive </v>
          </cell>
          <cell r="AD112">
            <v>133308.77708910784</v>
          </cell>
        </row>
        <row r="113">
          <cell r="A113" t="str">
            <v>Menifee</v>
          </cell>
          <cell r="B113">
            <v>814345.24789540865</v>
          </cell>
          <cell r="C113">
            <v>0</v>
          </cell>
          <cell r="D113">
            <v>814345.24789540865</v>
          </cell>
          <cell r="E113">
            <v>-121139.58299265886</v>
          </cell>
          <cell r="F113">
            <v>600000</v>
          </cell>
          <cell r="G113">
            <v>478860.41700734117</v>
          </cell>
          <cell r="H113">
            <v>1293205.6649027499</v>
          </cell>
          <cell r="I113">
            <v>0</v>
          </cell>
          <cell r="J113">
            <v>0</v>
          </cell>
          <cell r="K113">
            <v>0</v>
          </cell>
          <cell r="L113">
            <v>0</v>
          </cell>
          <cell r="M113">
            <v>0</v>
          </cell>
          <cell r="N113">
            <v>0</v>
          </cell>
          <cell r="O113">
            <v>0</v>
          </cell>
          <cell r="P113">
            <v>25445.03</v>
          </cell>
          <cell r="Q113">
            <v>25445.03</v>
          </cell>
          <cell r="R113">
            <v>0</v>
          </cell>
          <cell r="S113">
            <v>1267760.6349027499</v>
          </cell>
          <cell r="T113">
            <v>1267760.6349027499</v>
          </cell>
          <cell r="U113">
            <v>0</v>
          </cell>
          <cell r="V113">
            <v>1174554.97</v>
          </cell>
          <cell r="W113">
            <v>1174554.97</v>
          </cell>
          <cell r="X113">
            <v>93205.664902749937</v>
          </cell>
          <cell r="Y113">
            <v>0</v>
          </cell>
          <cell r="Z113">
            <v>0</v>
          </cell>
          <cell r="AA113">
            <v>0</v>
          </cell>
          <cell r="AB113" t="e">
            <v>#DIV/0!</v>
          </cell>
          <cell r="AC113" t="str">
            <v xml:space="preserve">Active </v>
          </cell>
          <cell r="AD113">
            <v>0</v>
          </cell>
        </row>
        <row r="114">
          <cell r="A114" t="str">
            <v>Mission Viejo</v>
          </cell>
          <cell r="B114">
            <v>3139913.7139536599</v>
          </cell>
          <cell r="C114">
            <v>0</v>
          </cell>
          <cell r="D114">
            <v>3139913.7139536599</v>
          </cell>
          <cell r="E114">
            <v>-887358.04232853628</v>
          </cell>
          <cell r="F114">
            <v>0</v>
          </cell>
          <cell r="G114">
            <v>-887358.04232853628</v>
          </cell>
          <cell r="H114">
            <v>2252555.6716251234</v>
          </cell>
          <cell r="I114">
            <v>0</v>
          </cell>
          <cell r="J114">
            <v>2209649.0899</v>
          </cell>
          <cell r="K114">
            <v>0</v>
          </cell>
          <cell r="L114">
            <v>0</v>
          </cell>
          <cell r="M114">
            <v>0</v>
          </cell>
          <cell r="N114">
            <v>2209649.0899</v>
          </cell>
          <cell r="O114">
            <v>2209649.0899</v>
          </cell>
          <cell r="P114">
            <v>0</v>
          </cell>
          <cell r="Q114">
            <v>2209649.0899</v>
          </cell>
          <cell r="R114">
            <v>0</v>
          </cell>
          <cell r="S114">
            <v>42906.581725123338</v>
          </cell>
          <cell r="T114">
            <v>42906.581725123338</v>
          </cell>
          <cell r="U114">
            <v>0</v>
          </cell>
          <cell r="V114">
            <v>0</v>
          </cell>
          <cell r="W114">
            <v>0</v>
          </cell>
          <cell r="X114">
            <v>42906.581725123338</v>
          </cell>
          <cell r="Y114">
            <v>0</v>
          </cell>
          <cell r="Z114">
            <v>0</v>
          </cell>
          <cell r="AA114">
            <v>0</v>
          </cell>
          <cell r="AB114" t="e">
            <v>#DIV/0!</v>
          </cell>
          <cell r="AC114" t="str">
            <v xml:space="preserve">Inactive </v>
          </cell>
          <cell r="AD114">
            <v>42906.581725123338</v>
          </cell>
        </row>
        <row r="115">
          <cell r="A115" t="str">
            <v>Monrovia</v>
          </cell>
          <cell r="B115">
            <v>7677568.2133814674</v>
          </cell>
          <cell r="C115">
            <v>0</v>
          </cell>
          <cell r="D115">
            <v>7677568.2133814674</v>
          </cell>
          <cell r="E115">
            <v>-437568</v>
          </cell>
          <cell r="F115">
            <v>0</v>
          </cell>
          <cell r="G115">
            <v>-437568</v>
          </cell>
          <cell r="H115">
            <v>7240000.2133814674</v>
          </cell>
          <cell r="I115">
            <v>0</v>
          </cell>
          <cell r="J115">
            <v>7102216.0899</v>
          </cell>
          <cell r="K115">
            <v>0</v>
          </cell>
          <cell r="L115">
            <v>0</v>
          </cell>
          <cell r="M115">
            <v>0</v>
          </cell>
          <cell r="N115">
            <v>7102216.0899</v>
          </cell>
          <cell r="O115">
            <v>7102216.0899</v>
          </cell>
          <cell r="P115">
            <v>0</v>
          </cell>
          <cell r="Q115">
            <v>7102216.0899</v>
          </cell>
          <cell r="R115">
            <v>0</v>
          </cell>
          <cell r="S115">
            <v>137784.12348146737</v>
          </cell>
          <cell r="T115">
            <v>137784.12348146737</v>
          </cell>
          <cell r="U115">
            <v>0</v>
          </cell>
          <cell r="V115">
            <v>0</v>
          </cell>
          <cell r="W115">
            <v>0</v>
          </cell>
          <cell r="X115">
            <v>137784.12348146737</v>
          </cell>
          <cell r="Y115">
            <v>0</v>
          </cell>
          <cell r="Z115">
            <v>1950000</v>
          </cell>
          <cell r="AA115">
            <v>0</v>
          </cell>
          <cell r="AB115" t="e">
            <v>#DIV/0!</v>
          </cell>
          <cell r="AC115" t="str">
            <v xml:space="preserve">Active </v>
          </cell>
          <cell r="AD115">
            <v>137784.12348146737</v>
          </cell>
        </row>
        <row r="116">
          <cell r="A116" t="str">
            <v>Montclair</v>
          </cell>
          <cell r="B116">
            <v>4333590.1267912202</v>
          </cell>
          <cell r="C116">
            <v>0</v>
          </cell>
          <cell r="D116">
            <v>4333590.1267912202</v>
          </cell>
          <cell r="E116">
            <v>0</v>
          </cell>
          <cell r="F116">
            <v>0</v>
          </cell>
          <cell r="G116">
            <v>0</v>
          </cell>
          <cell r="H116">
            <v>4333590.1267912202</v>
          </cell>
          <cell r="I116">
            <v>0</v>
          </cell>
          <cell r="J116">
            <v>4276788.1800000006</v>
          </cell>
          <cell r="K116">
            <v>0</v>
          </cell>
          <cell r="L116">
            <v>0</v>
          </cell>
          <cell r="M116">
            <v>0</v>
          </cell>
          <cell r="N116">
            <v>4276788.1800000006</v>
          </cell>
          <cell r="O116">
            <v>4276788.1800000006</v>
          </cell>
          <cell r="P116">
            <v>0</v>
          </cell>
          <cell r="Q116">
            <v>4276788.1800000006</v>
          </cell>
          <cell r="R116">
            <v>0</v>
          </cell>
          <cell r="S116">
            <v>56801.946791219525</v>
          </cell>
          <cell r="T116">
            <v>56801.946791219525</v>
          </cell>
          <cell r="U116">
            <v>0</v>
          </cell>
          <cell r="V116">
            <v>0</v>
          </cell>
          <cell r="W116">
            <v>0</v>
          </cell>
          <cell r="X116">
            <v>56801.946791219525</v>
          </cell>
          <cell r="Y116">
            <v>0</v>
          </cell>
          <cell r="Z116">
            <v>0</v>
          </cell>
          <cell r="AA116">
            <v>0</v>
          </cell>
          <cell r="AB116" t="e">
            <v>#DIV/0!</v>
          </cell>
          <cell r="AC116" t="str">
            <v xml:space="preserve">Active </v>
          </cell>
          <cell r="AD116">
            <v>56801.946791219525</v>
          </cell>
        </row>
        <row r="117">
          <cell r="A117" t="str">
            <v>Montebello</v>
          </cell>
          <cell r="B117">
            <v>10436581.174125824</v>
          </cell>
          <cell r="C117">
            <v>0</v>
          </cell>
          <cell r="D117">
            <v>10436581.174125824</v>
          </cell>
          <cell r="E117">
            <v>133244.29587417646</v>
          </cell>
          <cell r="F117">
            <v>1300000</v>
          </cell>
          <cell r="G117">
            <v>1433244.2958741765</v>
          </cell>
          <cell r="H117">
            <v>11869825.470000001</v>
          </cell>
          <cell r="I117">
            <v>0</v>
          </cell>
          <cell r="J117">
            <v>7269825.4700000007</v>
          </cell>
          <cell r="K117">
            <v>0</v>
          </cell>
          <cell r="L117">
            <v>0</v>
          </cell>
          <cell r="M117">
            <v>0</v>
          </cell>
          <cell r="N117">
            <v>7269825.4700000007</v>
          </cell>
          <cell r="O117">
            <v>7269825.4700000007</v>
          </cell>
          <cell r="P117">
            <v>419071.87</v>
          </cell>
          <cell r="Q117">
            <v>7688897.3400000008</v>
          </cell>
          <cell r="R117">
            <v>0</v>
          </cell>
          <cell r="S117">
            <v>4180928.13</v>
          </cell>
          <cell r="T117">
            <v>4180928.13</v>
          </cell>
          <cell r="U117">
            <v>0</v>
          </cell>
          <cell r="V117">
            <v>4180928.13</v>
          </cell>
          <cell r="W117">
            <v>4180928.13</v>
          </cell>
          <cell r="X117">
            <v>0</v>
          </cell>
          <cell r="Y117">
            <v>0</v>
          </cell>
          <cell r="Z117">
            <v>0</v>
          </cell>
          <cell r="AA117">
            <v>0</v>
          </cell>
          <cell r="AC117" t="str">
            <v xml:space="preserve">Active </v>
          </cell>
          <cell r="AD117">
            <v>0</v>
          </cell>
        </row>
        <row r="118">
          <cell r="A118" t="str">
            <v>Monterey Park</v>
          </cell>
          <cell r="B118">
            <v>11177007.845897697</v>
          </cell>
          <cell r="C118">
            <v>0</v>
          </cell>
          <cell r="D118">
            <v>11177007.845897697</v>
          </cell>
          <cell r="E118">
            <v>800000</v>
          </cell>
          <cell r="F118">
            <v>0</v>
          </cell>
          <cell r="G118">
            <v>800000</v>
          </cell>
          <cell r="H118">
            <v>11977007.845897697</v>
          </cell>
          <cell r="I118">
            <v>0</v>
          </cell>
          <cell r="J118">
            <v>4233703</v>
          </cell>
          <cell r="K118">
            <v>0</v>
          </cell>
          <cell r="L118">
            <v>0</v>
          </cell>
          <cell r="M118">
            <v>0</v>
          </cell>
          <cell r="N118">
            <v>4233703</v>
          </cell>
          <cell r="O118">
            <v>4233703</v>
          </cell>
          <cell r="P118">
            <v>218485.82</v>
          </cell>
          <cell r="Q118">
            <v>4452188.82</v>
          </cell>
          <cell r="R118">
            <v>0</v>
          </cell>
          <cell r="S118">
            <v>7524819.0258976966</v>
          </cell>
          <cell r="T118">
            <v>7524819.0258976966</v>
          </cell>
          <cell r="U118">
            <v>0</v>
          </cell>
          <cell r="V118">
            <v>6581514.1799999997</v>
          </cell>
          <cell r="W118">
            <v>6581514.1799999997</v>
          </cell>
          <cell r="X118">
            <v>943304.84589769691</v>
          </cell>
          <cell r="Y118">
            <v>0</v>
          </cell>
          <cell r="Z118">
            <v>0</v>
          </cell>
          <cell r="AA118">
            <v>1103010</v>
          </cell>
          <cell r="AB118" t="e">
            <v>#DIV/0!</v>
          </cell>
          <cell r="AC118" t="str">
            <v xml:space="preserve">Active </v>
          </cell>
          <cell r="AD118">
            <v>943304.84589769691</v>
          </cell>
        </row>
        <row r="119">
          <cell r="A119" t="str">
            <v>Moorpark</v>
          </cell>
          <cell r="B119">
            <v>1611497.7225566574</v>
          </cell>
          <cell r="C119">
            <v>0</v>
          </cell>
          <cell r="D119">
            <v>1611497.7225566574</v>
          </cell>
          <cell r="E119">
            <v>-93518.199272367652</v>
          </cell>
          <cell r="F119">
            <v>0</v>
          </cell>
          <cell r="G119">
            <v>-93518.199272367652</v>
          </cell>
          <cell r="H119">
            <v>1517979.5232842898</v>
          </cell>
          <cell r="I119">
            <v>0</v>
          </cell>
          <cell r="J119">
            <v>982833.67</v>
          </cell>
          <cell r="K119">
            <v>0</v>
          </cell>
          <cell r="L119">
            <v>0</v>
          </cell>
          <cell r="M119">
            <v>0</v>
          </cell>
          <cell r="N119">
            <v>982833.67</v>
          </cell>
          <cell r="O119">
            <v>982833.67</v>
          </cell>
          <cell r="P119">
            <v>0</v>
          </cell>
          <cell r="Q119">
            <v>982833.67</v>
          </cell>
          <cell r="R119">
            <v>0</v>
          </cell>
          <cell r="S119">
            <v>535145.85328428971</v>
          </cell>
          <cell r="T119">
            <v>535145.85328428971</v>
          </cell>
          <cell r="U119">
            <v>0</v>
          </cell>
          <cell r="V119">
            <v>0</v>
          </cell>
          <cell r="W119">
            <v>0</v>
          </cell>
          <cell r="X119">
            <v>535145.85328428971</v>
          </cell>
          <cell r="Y119">
            <v>0</v>
          </cell>
          <cell r="Z119">
            <v>0</v>
          </cell>
          <cell r="AA119">
            <v>0</v>
          </cell>
          <cell r="AB119" t="e">
            <v>#DIV/0!</v>
          </cell>
          <cell r="AC119" t="str">
            <v xml:space="preserve">Inactive </v>
          </cell>
          <cell r="AD119">
            <v>535145.85328428971</v>
          </cell>
        </row>
        <row r="120">
          <cell r="A120" t="str">
            <v>Moreno Valley</v>
          </cell>
          <cell r="B120">
            <v>7313272.7327042706</v>
          </cell>
          <cell r="C120">
            <v>0</v>
          </cell>
          <cell r="D120">
            <v>7313272.7327042706</v>
          </cell>
          <cell r="E120">
            <v>0</v>
          </cell>
          <cell r="F120">
            <v>0</v>
          </cell>
          <cell r="G120">
            <v>0</v>
          </cell>
          <cell r="H120">
            <v>7313272.7327042706</v>
          </cell>
          <cell r="I120">
            <v>0</v>
          </cell>
          <cell r="J120">
            <v>5938151.7600000007</v>
          </cell>
          <cell r="K120">
            <v>0</v>
          </cell>
          <cell r="L120">
            <v>0</v>
          </cell>
          <cell r="M120">
            <v>0</v>
          </cell>
          <cell r="N120">
            <v>5938151.7600000007</v>
          </cell>
          <cell r="O120">
            <v>5938151.7600000007</v>
          </cell>
          <cell r="Q120">
            <v>5938151.7600000007</v>
          </cell>
          <cell r="R120">
            <v>0</v>
          </cell>
          <cell r="S120">
            <v>1375120.9727042699</v>
          </cell>
          <cell r="T120">
            <v>1375120.9727042699</v>
          </cell>
          <cell r="U120">
            <v>0</v>
          </cell>
          <cell r="V120">
            <v>0</v>
          </cell>
          <cell r="W120">
            <v>0</v>
          </cell>
          <cell r="X120">
            <v>1375120.9727042699</v>
          </cell>
          <cell r="Y120">
            <v>0</v>
          </cell>
          <cell r="Z120">
            <v>0</v>
          </cell>
          <cell r="AA120">
            <v>0</v>
          </cell>
          <cell r="AB120" t="e">
            <v>#DIV/0!</v>
          </cell>
          <cell r="AC120" t="str">
            <v>Inactive</v>
          </cell>
          <cell r="AD120">
            <v>1375120.9727042699</v>
          </cell>
        </row>
        <row r="121">
          <cell r="A121" t="str">
            <v>Murrieta</v>
          </cell>
          <cell r="B121">
            <v>1508048.6305662561</v>
          </cell>
          <cell r="C121">
            <v>0</v>
          </cell>
          <cell r="D121">
            <v>1508048.6305662561</v>
          </cell>
          <cell r="E121">
            <v>0</v>
          </cell>
          <cell r="F121">
            <v>0</v>
          </cell>
          <cell r="G121">
            <v>0</v>
          </cell>
          <cell r="H121">
            <v>1508048.6305662561</v>
          </cell>
          <cell r="I121">
            <v>0</v>
          </cell>
          <cell r="J121">
            <v>1440536.7500000009</v>
          </cell>
          <cell r="K121">
            <v>0</v>
          </cell>
          <cell r="L121">
            <v>0</v>
          </cell>
          <cell r="M121">
            <v>0</v>
          </cell>
          <cell r="N121">
            <v>1440536.7500000009</v>
          </cell>
          <cell r="O121">
            <v>1440536.7500000009</v>
          </cell>
          <cell r="P121">
            <v>0</v>
          </cell>
          <cell r="Q121">
            <v>1440536.7500000009</v>
          </cell>
          <cell r="R121">
            <v>0</v>
          </cell>
          <cell r="S121">
            <v>67511.880566255189</v>
          </cell>
          <cell r="T121">
            <v>67511.880566255189</v>
          </cell>
          <cell r="U121">
            <v>0</v>
          </cell>
          <cell r="V121">
            <v>0</v>
          </cell>
          <cell r="W121">
            <v>0</v>
          </cell>
          <cell r="X121">
            <v>67511.880566255189</v>
          </cell>
          <cell r="Y121">
            <v>0</v>
          </cell>
          <cell r="Z121">
            <v>2150000</v>
          </cell>
          <cell r="AA121">
            <v>0</v>
          </cell>
          <cell r="AB121">
            <v>0</v>
          </cell>
          <cell r="AC121" t="str">
            <v xml:space="preserve">Active </v>
          </cell>
          <cell r="AD121">
            <v>67511.880566255189</v>
          </cell>
        </row>
        <row r="122">
          <cell r="A122" t="str">
            <v>Newport Beach</v>
          </cell>
          <cell r="B122">
            <v>12434109.765754666</v>
          </cell>
          <cell r="C122">
            <v>0</v>
          </cell>
          <cell r="D122">
            <v>12434109.765754666</v>
          </cell>
          <cell r="E122">
            <v>6279949.304245335</v>
          </cell>
          <cell r="F122">
            <v>0</v>
          </cell>
          <cell r="G122">
            <v>6279949.304245335</v>
          </cell>
          <cell r="H122">
            <v>18714059.07</v>
          </cell>
          <cell r="I122">
            <v>0</v>
          </cell>
          <cell r="J122">
            <v>19785602.330000002</v>
          </cell>
          <cell r="K122">
            <v>0</v>
          </cell>
          <cell r="L122">
            <v>0</v>
          </cell>
          <cell r="M122">
            <v>0</v>
          </cell>
          <cell r="N122">
            <v>19785602.330000002</v>
          </cell>
          <cell r="O122">
            <v>19785602.330000002</v>
          </cell>
          <cell r="Q122">
            <v>19785602.330000002</v>
          </cell>
          <cell r="R122">
            <v>-1071543.2600000016</v>
          </cell>
          <cell r="S122">
            <v>0</v>
          </cell>
          <cell r="T122">
            <v>-1071543.2600000016</v>
          </cell>
          <cell r="U122">
            <v>0</v>
          </cell>
          <cell r="V122">
            <v>0</v>
          </cell>
          <cell r="W122">
            <v>0</v>
          </cell>
          <cell r="X122">
            <v>0</v>
          </cell>
          <cell r="Y122">
            <v>-1071543.2600000016</v>
          </cell>
          <cell r="Z122">
            <v>0</v>
          </cell>
          <cell r="AA122">
            <v>0</v>
          </cell>
          <cell r="AB122" t="e">
            <v>#DIV/0!</v>
          </cell>
          <cell r="AC122" t="str">
            <v xml:space="preserve">Active </v>
          </cell>
          <cell r="AD122">
            <v>-1071543.2600000016</v>
          </cell>
        </row>
        <row r="123">
          <cell r="A123" t="str">
            <v>Norco</v>
          </cell>
          <cell r="B123">
            <v>2524840.7055780054</v>
          </cell>
          <cell r="C123">
            <v>0</v>
          </cell>
          <cell r="D123">
            <v>2524840.7055780054</v>
          </cell>
          <cell r="E123">
            <v>-227624.50813080734</v>
          </cell>
          <cell r="F123">
            <v>0</v>
          </cell>
          <cell r="G123">
            <v>-227624.50813080734</v>
          </cell>
          <cell r="H123">
            <v>2297216.197447198</v>
          </cell>
          <cell r="I123">
            <v>0</v>
          </cell>
          <cell r="J123">
            <v>1305972.7</v>
          </cell>
          <cell r="K123">
            <v>0</v>
          </cell>
          <cell r="L123">
            <v>0</v>
          </cell>
          <cell r="M123">
            <v>0</v>
          </cell>
          <cell r="N123">
            <v>1305972.7</v>
          </cell>
          <cell r="O123">
            <v>1305972.7</v>
          </cell>
          <cell r="P123">
            <v>0</v>
          </cell>
          <cell r="Q123">
            <v>1305972.7</v>
          </cell>
          <cell r="R123">
            <v>0</v>
          </cell>
          <cell r="S123">
            <v>991243.49744719802</v>
          </cell>
          <cell r="T123">
            <v>991243.49744719802</v>
          </cell>
          <cell r="U123">
            <v>0</v>
          </cell>
          <cell r="V123">
            <v>0</v>
          </cell>
          <cell r="W123">
            <v>0</v>
          </cell>
          <cell r="X123">
            <v>991243.49744719802</v>
          </cell>
          <cell r="Y123">
            <v>0</v>
          </cell>
          <cell r="Z123">
            <v>0</v>
          </cell>
          <cell r="AA123">
            <v>0</v>
          </cell>
          <cell r="AB123" t="e">
            <v>#DIV/0!</v>
          </cell>
          <cell r="AC123" t="str">
            <v xml:space="preserve">Inactive </v>
          </cell>
          <cell r="AD123">
            <v>991243.49744719802</v>
          </cell>
        </row>
        <row r="124">
          <cell r="A124" t="str">
            <v>Norwalk</v>
          </cell>
          <cell r="B124">
            <v>14584803.247152144</v>
          </cell>
          <cell r="C124">
            <v>0</v>
          </cell>
          <cell r="D124">
            <v>14584803.247152144</v>
          </cell>
          <cell r="E124">
            <v>0</v>
          </cell>
          <cell r="F124">
            <v>0</v>
          </cell>
          <cell r="G124">
            <v>0</v>
          </cell>
          <cell r="H124">
            <v>14584803.247152144</v>
          </cell>
          <cell r="I124">
            <v>0</v>
          </cell>
          <cell r="J124">
            <v>13274618.120000001</v>
          </cell>
          <cell r="K124">
            <v>0</v>
          </cell>
          <cell r="L124">
            <v>0</v>
          </cell>
          <cell r="M124">
            <v>0</v>
          </cell>
          <cell r="N124">
            <v>13274618.120000001</v>
          </cell>
          <cell r="O124">
            <v>13274618.120000001</v>
          </cell>
          <cell r="P124">
            <v>0</v>
          </cell>
          <cell r="Q124">
            <v>13274618.120000001</v>
          </cell>
          <cell r="R124">
            <v>0</v>
          </cell>
          <cell r="S124">
            <v>1310185.127152143</v>
          </cell>
          <cell r="T124">
            <v>1310185.127152143</v>
          </cell>
          <cell r="U124">
            <v>0</v>
          </cell>
          <cell r="V124">
            <v>0</v>
          </cell>
          <cell r="W124">
            <v>0</v>
          </cell>
          <cell r="X124">
            <v>1310185.127152143</v>
          </cell>
          <cell r="Y124">
            <v>0</v>
          </cell>
          <cell r="Z124">
            <v>9400000</v>
          </cell>
          <cell r="AA124">
            <v>0</v>
          </cell>
          <cell r="AB124" t="e">
            <v>#DIV/0!</v>
          </cell>
          <cell r="AC124" t="str">
            <v xml:space="preserve">Active </v>
          </cell>
          <cell r="AD124">
            <v>1310185.127152143</v>
          </cell>
        </row>
        <row r="125">
          <cell r="A125" t="str">
            <v>Ojai</v>
          </cell>
          <cell r="B125">
            <v>1593827.833243238</v>
          </cell>
          <cell r="C125">
            <v>0</v>
          </cell>
          <cell r="D125">
            <v>1593827.833243238</v>
          </cell>
          <cell r="E125">
            <v>25000</v>
          </cell>
          <cell r="F125">
            <v>0</v>
          </cell>
          <cell r="G125">
            <v>25000</v>
          </cell>
          <cell r="H125">
            <v>1618827.833243238</v>
          </cell>
          <cell r="I125">
            <v>0</v>
          </cell>
          <cell r="J125">
            <v>1739485.15</v>
          </cell>
          <cell r="K125">
            <v>0</v>
          </cell>
          <cell r="L125">
            <v>0</v>
          </cell>
          <cell r="M125">
            <v>0</v>
          </cell>
          <cell r="N125">
            <v>1739485.15</v>
          </cell>
          <cell r="O125">
            <v>1739485.15</v>
          </cell>
          <cell r="P125">
            <v>0</v>
          </cell>
          <cell r="Q125">
            <v>1739485.15</v>
          </cell>
          <cell r="R125">
            <v>-120657.31675676187</v>
          </cell>
          <cell r="S125">
            <v>0</v>
          </cell>
          <cell r="T125">
            <v>-120657.31675676187</v>
          </cell>
          <cell r="U125">
            <v>0</v>
          </cell>
          <cell r="V125">
            <v>0</v>
          </cell>
          <cell r="W125">
            <v>0</v>
          </cell>
          <cell r="X125">
            <v>0</v>
          </cell>
          <cell r="Y125">
            <v>-120657.31675676187</v>
          </cell>
          <cell r="Z125">
            <v>0</v>
          </cell>
          <cell r="AA125">
            <v>0</v>
          </cell>
          <cell r="AB125" t="e">
            <v>#DIV/0!</v>
          </cell>
          <cell r="AC125" t="str">
            <v xml:space="preserve">Inactive </v>
          </cell>
          <cell r="AD125">
            <v>-120657.31675676187</v>
          </cell>
        </row>
        <row r="126">
          <cell r="A126" t="str">
            <v>Ontario</v>
          </cell>
          <cell r="B126">
            <v>15016870.743477836</v>
          </cell>
          <cell r="C126">
            <v>0</v>
          </cell>
          <cell r="D126">
            <v>15016870.743477836</v>
          </cell>
          <cell r="E126">
            <v>1685249.2465221654</v>
          </cell>
          <cell r="F126">
            <v>0</v>
          </cell>
          <cell r="G126">
            <v>1685249.2465221654</v>
          </cell>
          <cell r="H126">
            <v>16702119.990000002</v>
          </cell>
          <cell r="I126">
            <v>0</v>
          </cell>
          <cell r="J126">
            <v>12799193.810000001</v>
          </cell>
          <cell r="K126">
            <v>0</v>
          </cell>
          <cell r="L126">
            <v>0</v>
          </cell>
          <cell r="M126">
            <v>0</v>
          </cell>
          <cell r="N126">
            <v>12799193.810000001</v>
          </cell>
          <cell r="O126">
            <v>12799193.810000001</v>
          </cell>
          <cell r="P126">
            <v>512326.74</v>
          </cell>
          <cell r="Q126">
            <v>13311520.550000001</v>
          </cell>
          <cell r="R126">
            <v>0</v>
          </cell>
          <cell r="S126">
            <v>3390599.4400000013</v>
          </cell>
          <cell r="T126">
            <v>3390599.4400000013</v>
          </cell>
          <cell r="U126">
            <v>0</v>
          </cell>
          <cell r="V126">
            <v>3387673.26</v>
          </cell>
          <cell r="W126">
            <v>3387673.26</v>
          </cell>
          <cell r="X126">
            <v>2926.1800000015646</v>
          </cell>
          <cell r="Y126">
            <v>0</v>
          </cell>
          <cell r="Z126">
            <v>0</v>
          </cell>
          <cell r="AA126">
            <v>0</v>
          </cell>
          <cell r="AB126" t="e">
            <v>#DIV/0!</v>
          </cell>
          <cell r="AC126" t="str">
            <v xml:space="preserve">Active </v>
          </cell>
          <cell r="AD126">
            <v>2926.1800000015646</v>
          </cell>
        </row>
        <row r="127">
          <cell r="A127" t="str">
            <v>Orange</v>
          </cell>
          <cell r="B127">
            <v>15743640.691633483</v>
          </cell>
          <cell r="C127">
            <v>0</v>
          </cell>
          <cell r="D127">
            <v>15743640.691633483</v>
          </cell>
          <cell r="E127">
            <v>200000</v>
          </cell>
          <cell r="F127">
            <v>0</v>
          </cell>
          <cell r="G127">
            <v>200000</v>
          </cell>
          <cell r="H127">
            <v>15943640.691633483</v>
          </cell>
          <cell r="I127">
            <v>0</v>
          </cell>
          <cell r="J127">
            <v>15285099.000000002</v>
          </cell>
          <cell r="K127">
            <v>0</v>
          </cell>
          <cell r="L127">
            <v>0</v>
          </cell>
          <cell r="M127">
            <v>0</v>
          </cell>
          <cell r="N127">
            <v>15285099.000000002</v>
          </cell>
          <cell r="O127">
            <v>15285099.000000002</v>
          </cell>
          <cell r="P127">
            <v>0</v>
          </cell>
          <cell r="Q127">
            <v>15285099.000000002</v>
          </cell>
          <cell r="R127">
            <v>0</v>
          </cell>
          <cell r="S127">
            <v>658541.69163348153</v>
          </cell>
          <cell r="T127">
            <v>658541.69163348153</v>
          </cell>
          <cell r="U127">
            <v>0</v>
          </cell>
          <cell r="V127">
            <v>0</v>
          </cell>
          <cell r="W127">
            <v>0</v>
          </cell>
          <cell r="X127">
            <v>658541.69163348153</v>
          </cell>
          <cell r="Y127">
            <v>0</v>
          </cell>
          <cell r="Z127">
            <v>2700000</v>
          </cell>
          <cell r="AA127">
            <v>2922741</v>
          </cell>
          <cell r="AB127" t="e">
            <v>#DIV/0!</v>
          </cell>
          <cell r="AC127" t="str">
            <v>Inactive</v>
          </cell>
          <cell r="AD127">
            <v>658541.69163348153</v>
          </cell>
        </row>
        <row r="128">
          <cell r="A128" t="str">
            <v>Oxnard</v>
          </cell>
          <cell r="B128">
            <v>14199978.434208285</v>
          </cell>
          <cell r="C128">
            <v>0</v>
          </cell>
          <cell r="D128">
            <v>14199978.434208285</v>
          </cell>
          <cell r="E128">
            <v>-2230681</v>
          </cell>
          <cell r="F128">
            <v>0</v>
          </cell>
          <cell r="G128">
            <v>-2230681</v>
          </cell>
          <cell r="H128">
            <v>11969297.434208285</v>
          </cell>
          <cell r="I128">
            <v>0</v>
          </cell>
          <cell r="J128">
            <v>11830298.650000002</v>
          </cell>
          <cell r="K128">
            <v>0</v>
          </cell>
          <cell r="L128">
            <v>-4598.93</v>
          </cell>
          <cell r="M128">
            <v>0</v>
          </cell>
          <cell r="N128">
            <v>11825699.720000003</v>
          </cell>
          <cell r="O128">
            <v>11825699.720000003</v>
          </cell>
          <cell r="P128">
            <v>0</v>
          </cell>
          <cell r="Q128">
            <v>11825699.720000003</v>
          </cell>
          <cell r="R128">
            <v>0</v>
          </cell>
          <cell r="S128">
            <v>143597.71420828253</v>
          </cell>
          <cell r="T128">
            <v>143597.71420828253</v>
          </cell>
          <cell r="U128">
            <v>0</v>
          </cell>
          <cell r="V128">
            <v>0</v>
          </cell>
          <cell r="W128">
            <v>0</v>
          </cell>
          <cell r="X128">
            <v>143597.71420828253</v>
          </cell>
          <cell r="Y128">
            <v>0</v>
          </cell>
          <cell r="Z128">
            <v>0</v>
          </cell>
          <cell r="AA128">
            <v>0</v>
          </cell>
          <cell r="AB128" t="e">
            <v>#DIV/0!</v>
          </cell>
          <cell r="AC128" t="str">
            <v>Inactive</v>
          </cell>
          <cell r="AD128">
            <v>143597.71420828253</v>
          </cell>
        </row>
        <row r="129">
          <cell r="A129" t="str">
            <v>Palm Desert</v>
          </cell>
          <cell r="B129">
            <v>4826584.6303583132</v>
          </cell>
          <cell r="C129">
            <v>0</v>
          </cell>
          <cell r="D129">
            <v>4826584.6303583132</v>
          </cell>
          <cell r="E129">
            <v>-138224.44612815249</v>
          </cell>
          <cell r="F129">
            <v>0</v>
          </cell>
          <cell r="G129">
            <v>-138224.44612815249</v>
          </cell>
          <cell r="H129">
            <v>4688360.1842301609</v>
          </cell>
          <cell r="I129">
            <v>0</v>
          </cell>
          <cell r="J129">
            <v>4503851.34</v>
          </cell>
          <cell r="K129">
            <v>0</v>
          </cell>
          <cell r="L129">
            <v>128637.56</v>
          </cell>
          <cell r="M129">
            <v>0</v>
          </cell>
          <cell r="N129">
            <v>4632488.8999999994</v>
          </cell>
          <cell r="O129">
            <v>4632488.8999999994</v>
          </cell>
          <cell r="P129">
            <v>0</v>
          </cell>
          <cell r="Q129">
            <v>4632488.8999999994</v>
          </cell>
          <cell r="R129">
            <v>0</v>
          </cell>
          <cell r="S129">
            <v>55871.284230161458</v>
          </cell>
          <cell r="T129">
            <v>55871.284230161458</v>
          </cell>
          <cell r="U129">
            <v>0</v>
          </cell>
          <cell r="V129">
            <v>0</v>
          </cell>
          <cell r="W129">
            <v>0</v>
          </cell>
          <cell r="X129">
            <v>55871.284230161458</v>
          </cell>
          <cell r="Y129">
            <v>0</v>
          </cell>
          <cell r="Z129">
            <v>0</v>
          </cell>
          <cell r="AA129">
            <v>0</v>
          </cell>
          <cell r="AB129" t="e">
            <v>#DIV/0!</v>
          </cell>
          <cell r="AC129" t="str">
            <v xml:space="preserve">Active </v>
          </cell>
          <cell r="AD129">
            <v>55871.284230161458</v>
          </cell>
        </row>
        <row r="130">
          <cell r="A130" t="str">
            <v>Palm Springs</v>
          </cell>
          <cell r="B130">
            <v>8432013.9237157181</v>
          </cell>
          <cell r="C130">
            <v>0</v>
          </cell>
          <cell r="D130">
            <v>8432013.9237157181</v>
          </cell>
          <cell r="E130">
            <v>645181.26628428325</v>
          </cell>
          <cell r="F130">
            <v>0</v>
          </cell>
          <cell r="G130">
            <v>645181.26628428325</v>
          </cell>
          <cell r="H130">
            <v>9077195.1900000013</v>
          </cell>
          <cell r="I130">
            <v>0</v>
          </cell>
          <cell r="J130">
            <v>7077195.1900000004</v>
          </cell>
          <cell r="K130">
            <v>0</v>
          </cell>
          <cell r="L130">
            <v>0</v>
          </cell>
          <cell r="M130">
            <v>0</v>
          </cell>
          <cell r="N130">
            <v>7077195.1900000004</v>
          </cell>
          <cell r="O130">
            <v>7077195.1900000004</v>
          </cell>
          <cell r="P130">
            <v>135971.13</v>
          </cell>
          <cell r="Q130">
            <v>7213166.3200000003</v>
          </cell>
          <cell r="R130">
            <v>0</v>
          </cell>
          <cell r="S130">
            <v>1864028.870000001</v>
          </cell>
          <cell r="T130">
            <v>1864028.870000001</v>
          </cell>
          <cell r="U130">
            <v>0</v>
          </cell>
          <cell r="V130">
            <v>1864028.87</v>
          </cell>
          <cell r="W130">
            <v>1864028.87</v>
          </cell>
          <cell r="X130">
            <v>9.3132257461547852E-10</v>
          </cell>
          <cell r="Y130">
            <v>0</v>
          </cell>
          <cell r="Z130">
            <v>0</v>
          </cell>
          <cell r="AA130">
            <v>0</v>
          </cell>
          <cell r="AB130" t="e">
            <v>#DIV/0!</v>
          </cell>
          <cell r="AC130" t="str">
            <v xml:space="preserve">Active </v>
          </cell>
          <cell r="AD130">
            <v>9.3132257461547852E-10</v>
          </cell>
        </row>
        <row r="131">
          <cell r="A131" t="str">
            <v>Palmdale</v>
          </cell>
          <cell r="B131">
            <v>5382187.8147814441</v>
          </cell>
          <cell r="C131">
            <v>0</v>
          </cell>
          <cell r="D131">
            <v>5382187.8147814441</v>
          </cell>
          <cell r="E131">
            <v>-280217.34287983068</v>
          </cell>
          <cell r="F131">
            <v>0</v>
          </cell>
          <cell r="G131">
            <v>-280217.34287983068</v>
          </cell>
          <cell r="H131">
            <v>5101970.4719016133</v>
          </cell>
          <cell r="I131">
            <v>0</v>
          </cell>
          <cell r="J131">
            <v>3498462.81</v>
          </cell>
          <cell r="K131">
            <v>0</v>
          </cell>
          <cell r="L131">
            <v>0</v>
          </cell>
          <cell r="M131">
            <v>0</v>
          </cell>
          <cell r="N131">
            <v>3498462.81</v>
          </cell>
          <cell r="O131">
            <v>3498462.81</v>
          </cell>
          <cell r="P131">
            <v>0</v>
          </cell>
          <cell r="Q131">
            <v>3498462.81</v>
          </cell>
          <cell r="R131">
            <v>0</v>
          </cell>
          <cell r="S131">
            <v>1603507.6619016132</v>
          </cell>
          <cell r="T131">
            <v>1603507.6619016132</v>
          </cell>
          <cell r="U131">
            <v>0</v>
          </cell>
          <cell r="V131">
            <v>0</v>
          </cell>
          <cell r="W131">
            <v>0</v>
          </cell>
          <cell r="X131">
            <v>1603507.6619016132</v>
          </cell>
          <cell r="Y131">
            <v>0</v>
          </cell>
          <cell r="Z131">
            <v>1900000</v>
          </cell>
          <cell r="AA131">
            <v>0</v>
          </cell>
          <cell r="AB131" t="e">
            <v>#DIV/0!</v>
          </cell>
          <cell r="AC131" t="str">
            <v>Inactive</v>
          </cell>
          <cell r="AD131">
            <v>1603507.6619016132</v>
          </cell>
        </row>
        <row r="132">
          <cell r="A132" t="str">
            <v>Palos Verdes Estates</v>
          </cell>
          <cell r="B132">
            <v>1866892.9624413911</v>
          </cell>
          <cell r="C132">
            <v>0</v>
          </cell>
          <cell r="D132">
            <v>1866892.9624413911</v>
          </cell>
          <cell r="E132">
            <v>-1069573.7829517485</v>
          </cell>
          <cell r="F132">
            <v>0</v>
          </cell>
          <cell r="G132">
            <v>-1069573.7829517485</v>
          </cell>
          <cell r="H132">
            <v>797319.17948964261</v>
          </cell>
          <cell r="I132">
            <v>238568</v>
          </cell>
          <cell r="J132">
            <v>959964</v>
          </cell>
          <cell r="K132">
            <v>0</v>
          </cell>
          <cell r="L132">
            <v>0</v>
          </cell>
          <cell r="M132">
            <v>238568</v>
          </cell>
          <cell r="N132">
            <v>959964</v>
          </cell>
          <cell r="O132">
            <v>1198532</v>
          </cell>
          <cell r="P132">
            <v>0</v>
          </cell>
          <cell r="Q132">
            <v>1198532</v>
          </cell>
          <cell r="R132">
            <v>-401212.82051035739</v>
          </cell>
          <cell r="S132">
            <v>0</v>
          </cell>
          <cell r="T132">
            <v>-401212.82051035739</v>
          </cell>
          <cell r="U132">
            <v>0</v>
          </cell>
          <cell r="V132">
            <v>0</v>
          </cell>
          <cell r="W132">
            <v>0</v>
          </cell>
          <cell r="X132">
            <v>0</v>
          </cell>
          <cell r="Y132">
            <v>-401212.82051035739</v>
          </cell>
          <cell r="Z132">
            <v>0</v>
          </cell>
          <cell r="AA132">
            <v>0</v>
          </cell>
          <cell r="AB132" t="e">
            <v>#DIV/0!</v>
          </cell>
          <cell r="AC132" t="str">
            <v>Inactive</v>
          </cell>
          <cell r="AD132">
            <v>-401212.82051035739</v>
          </cell>
        </row>
        <row r="133">
          <cell r="A133" t="str">
            <v>Paramount</v>
          </cell>
          <cell r="B133">
            <v>6707817.0778084798</v>
          </cell>
          <cell r="C133">
            <v>0</v>
          </cell>
          <cell r="D133">
            <v>6707817.0778084798</v>
          </cell>
          <cell r="E133">
            <v>241830.13958726675</v>
          </cell>
          <cell r="F133">
            <v>0</v>
          </cell>
          <cell r="G133">
            <v>241830.13958726675</v>
          </cell>
          <cell r="H133">
            <v>6949647.2173957461</v>
          </cell>
          <cell r="I133">
            <v>0</v>
          </cell>
          <cell r="J133">
            <v>5658280.5</v>
          </cell>
          <cell r="K133">
            <v>0</v>
          </cell>
          <cell r="L133">
            <v>0</v>
          </cell>
          <cell r="M133">
            <v>0</v>
          </cell>
          <cell r="N133">
            <v>5658280.5</v>
          </cell>
          <cell r="O133">
            <v>5658280.5</v>
          </cell>
          <cell r="P133">
            <v>0</v>
          </cell>
          <cell r="Q133">
            <v>5658280.5</v>
          </cell>
          <cell r="R133">
            <v>0</v>
          </cell>
          <cell r="S133">
            <v>1291366.7173957461</v>
          </cell>
          <cell r="T133">
            <v>1291366.7173957461</v>
          </cell>
          <cell r="U133">
            <v>0</v>
          </cell>
          <cell r="V133">
            <v>0</v>
          </cell>
          <cell r="W133">
            <v>0</v>
          </cell>
          <cell r="X133">
            <v>1291366.7173957461</v>
          </cell>
          <cell r="Y133">
            <v>0</v>
          </cell>
          <cell r="AA133">
            <v>1138613</v>
          </cell>
          <cell r="AB133" t="e">
            <v>#DIV/0!</v>
          </cell>
          <cell r="AC133" t="str">
            <v xml:space="preserve">Inactive </v>
          </cell>
          <cell r="AD133">
            <v>1291366.7173957461</v>
          </cell>
        </row>
        <row r="134">
          <cell r="A134" t="str">
            <v>Pasadena</v>
          </cell>
          <cell r="B134">
            <v>11225.830389080635</v>
          </cell>
          <cell r="C134">
            <v>0</v>
          </cell>
          <cell r="D134">
            <v>11225.830389080635</v>
          </cell>
          <cell r="E134">
            <v>-1669.9212227173268</v>
          </cell>
          <cell r="F134">
            <v>0</v>
          </cell>
          <cell r="G134">
            <v>-1669.9212227173268</v>
          </cell>
          <cell r="H134">
            <v>9555.909166363308</v>
          </cell>
          <cell r="I134">
            <v>0</v>
          </cell>
          <cell r="J134">
            <v>0</v>
          </cell>
          <cell r="K134">
            <v>0</v>
          </cell>
          <cell r="L134">
            <v>0</v>
          </cell>
          <cell r="M134">
            <v>0</v>
          </cell>
          <cell r="N134">
            <v>0</v>
          </cell>
          <cell r="O134">
            <v>0</v>
          </cell>
          <cell r="P134">
            <v>0</v>
          </cell>
          <cell r="Q134">
            <v>0</v>
          </cell>
          <cell r="R134">
            <v>0</v>
          </cell>
          <cell r="S134">
            <v>9555.909166363308</v>
          </cell>
          <cell r="T134">
            <v>9555.909166363308</v>
          </cell>
          <cell r="U134">
            <v>0</v>
          </cell>
          <cell r="V134">
            <v>0</v>
          </cell>
          <cell r="W134">
            <v>0</v>
          </cell>
          <cell r="X134">
            <v>9555.909166363308</v>
          </cell>
          <cell r="Y134">
            <v>0</v>
          </cell>
          <cell r="Z134">
            <v>0</v>
          </cell>
          <cell r="AB134" t="e">
            <v>#DIV/0!</v>
          </cell>
          <cell r="AC134" t="str">
            <v xml:space="preserve">Inactive </v>
          </cell>
          <cell r="AD134">
            <v>9555.909166363308</v>
          </cell>
        </row>
        <row r="135">
          <cell r="A135" t="str">
            <v>Perris</v>
          </cell>
          <cell r="B135">
            <v>2059165.0072924125</v>
          </cell>
          <cell r="C135">
            <v>0</v>
          </cell>
          <cell r="D135">
            <v>2059165.0072924125</v>
          </cell>
          <cell r="E135">
            <v>0</v>
          </cell>
          <cell r="F135">
            <v>0</v>
          </cell>
          <cell r="G135">
            <v>0</v>
          </cell>
          <cell r="H135">
            <v>2059165.0072924125</v>
          </cell>
          <cell r="I135">
            <v>0</v>
          </cell>
          <cell r="J135">
            <v>2070892.63</v>
          </cell>
          <cell r="K135">
            <v>0</v>
          </cell>
          <cell r="L135">
            <v>0</v>
          </cell>
          <cell r="M135">
            <v>0</v>
          </cell>
          <cell r="N135">
            <v>2070892.63</v>
          </cell>
          <cell r="O135">
            <v>2070892.63</v>
          </cell>
          <cell r="P135">
            <v>0</v>
          </cell>
          <cell r="Q135">
            <v>2070892.63</v>
          </cell>
          <cell r="R135">
            <v>-11727.622707587434</v>
          </cell>
          <cell r="S135">
            <v>0</v>
          </cell>
          <cell r="T135">
            <v>-11727.622707587434</v>
          </cell>
          <cell r="U135">
            <v>0</v>
          </cell>
          <cell r="V135">
            <v>0</v>
          </cell>
          <cell r="W135">
            <v>0</v>
          </cell>
          <cell r="X135">
            <v>0</v>
          </cell>
          <cell r="Y135">
            <v>-11727.622707587434</v>
          </cell>
          <cell r="Z135">
            <v>675000</v>
          </cell>
          <cell r="AA135">
            <v>0</v>
          </cell>
          <cell r="AB135" t="e">
            <v>#DIV/0!</v>
          </cell>
          <cell r="AC135" t="str">
            <v>Inactive</v>
          </cell>
          <cell r="AD135">
            <v>-11727.622707587434</v>
          </cell>
        </row>
        <row r="136">
          <cell r="A136" t="str">
            <v>Pico Rivera</v>
          </cell>
          <cell r="B136">
            <v>9008908.3028275296</v>
          </cell>
          <cell r="C136">
            <v>0</v>
          </cell>
          <cell r="D136">
            <v>9008908.3028275296</v>
          </cell>
          <cell r="E136">
            <v>159925.07358059828</v>
          </cell>
          <cell r="F136">
            <v>0</v>
          </cell>
          <cell r="G136">
            <v>159925.07358059828</v>
          </cell>
          <cell r="H136">
            <v>9168833.3764081281</v>
          </cell>
          <cell r="I136">
            <v>0</v>
          </cell>
          <cell r="J136">
            <v>8195601.5099999998</v>
          </cell>
          <cell r="K136">
            <v>0</v>
          </cell>
          <cell r="L136">
            <v>0</v>
          </cell>
          <cell r="M136">
            <v>0</v>
          </cell>
          <cell r="N136">
            <v>8195601.5099999998</v>
          </cell>
          <cell r="O136">
            <v>8195601.5099999998</v>
          </cell>
          <cell r="P136">
            <v>0</v>
          </cell>
          <cell r="Q136">
            <v>8195601.5099999998</v>
          </cell>
          <cell r="R136">
            <v>0</v>
          </cell>
          <cell r="S136">
            <v>973231.86640812829</v>
          </cell>
          <cell r="T136">
            <v>973231.86640812829</v>
          </cell>
          <cell r="U136">
            <v>0</v>
          </cell>
          <cell r="V136">
            <v>0</v>
          </cell>
          <cell r="W136">
            <v>0</v>
          </cell>
          <cell r="X136">
            <v>973231.86640812829</v>
          </cell>
          <cell r="Y136">
            <v>0</v>
          </cell>
          <cell r="Z136">
            <v>0</v>
          </cell>
          <cell r="AA136">
            <v>0</v>
          </cell>
          <cell r="AB136" t="e">
            <v>#DIV/0!</v>
          </cell>
          <cell r="AC136" t="str">
            <v>Inactive</v>
          </cell>
          <cell r="AD136">
            <v>973231.86640812829</v>
          </cell>
        </row>
        <row r="137">
          <cell r="A137" t="str">
            <v>Placentia</v>
          </cell>
          <cell r="B137">
            <v>4210369.3203618191</v>
          </cell>
          <cell r="C137">
            <v>0</v>
          </cell>
          <cell r="D137">
            <v>4210369.3203618191</v>
          </cell>
          <cell r="E137">
            <v>-1117793</v>
          </cell>
          <cell r="F137">
            <v>0</v>
          </cell>
          <cell r="G137">
            <v>-1117793</v>
          </cell>
          <cell r="H137">
            <v>3092576.3203618191</v>
          </cell>
          <cell r="I137">
            <v>0</v>
          </cell>
          <cell r="J137">
            <v>3397751.4000000004</v>
          </cell>
          <cell r="K137">
            <v>0</v>
          </cell>
          <cell r="L137">
            <v>0</v>
          </cell>
          <cell r="M137">
            <v>0</v>
          </cell>
          <cell r="N137">
            <v>3397751.4000000004</v>
          </cell>
          <cell r="O137">
            <v>3397751.4000000004</v>
          </cell>
          <cell r="P137">
            <v>0</v>
          </cell>
          <cell r="Q137">
            <v>3397751.4000000004</v>
          </cell>
          <cell r="R137">
            <v>-305175.07963818125</v>
          </cell>
          <cell r="S137">
            <v>0</v>
          </cell>
          <cell r="T137">
            <v>-305175.07963818125</v>
          </cell>
          <cell r="U137">
            <v>0</v>
          </cell>
          <cell r="V137">
            <v>0</v>
          </cell>
          <cell r="W137">
            <v>0</v>
          </cell>
          <cell r="X137">
            <v>0</v>
          </cell>
          <cell r="Y137">
            <v>-305175.07963818125</v>
          </cell>
          <cell r="Z137">
            <v>0</v>
          </cell>
          <cell r="AA137">
            <v>0</v>
          </cell>
          <cell r="AB137" t="e">
            <v>#DIV/0!</v>
          </cell>
          <cell r="AC137" t="str">
            <v xml:space="preserve">Active </v>
          </cell>
          <cell r="AD137">
            <v>-305175.07963818125</v>
          </cell>
        </row>
        <row r="138">
          <cell r="A138" t="str">
            <v>Pomona</v>
          </cell>
          <cell r="B138">
            <v>17878451.982803293</v>
          </cell>
          <cell r="C138">
            <v>0</v>
          </cell>
          <cell r="D138">
            <v>17878451.982803293</v>
          </cell>
          <cell r="E138">
            <v>-794991.416121691</v>
          </cell>
          <cell r="F138">
            <v>0</v>
          </cell>
          <cell r="G138">
            <v>-794991.416121691</v>
          </cell>
          <cell r="H138">
            <v>17083460.566681601</v>
          </cell>
          <cell r="I138">
            <v>0</v>
          </cell>
          <cell r="J138">
            <v>9668440.0099999998</v>
          </cell>
          <cell r="K138">
            <v>0</v>
          </cell>
          <cell r="L138">
            <v>0</v>
          </cell>
          <cell r="M138">
            <v>0</v>
          </cell>
          <cell r="N138">
            <v>9668440.0099999998</v>
          </cell>
          <cell r="O138">
            <v>9668440.0099999998</v>
          </cell>
          <cell r="P138">
            <v>0</v>
          </cell>
          <cell r="Q138">
            <v>9668440.0099999998</v>
          </cell>
          <cell r="R138">
            <v>0</v>
          </cell>
          <cell r="S138">
            <v>7415020.5566816013</v>
          </cell>
          <cell r="T138">
            <v>7415020.5566816013</v>
          </cell>
          <cell r="U138">
            <v>0</v>
          </cell>
          <cell r="V138">
            <v>5536130.2699999996</v>
          </cell>
          <cell r="W138">
            <v>5536130.2699999996</v>
          </cell>
          <cell r="X138">
            <v>1878890.2866816018</v>
          </cell>
          <cell r="Y138">
            <v>0</v>
          </cell>
          <cell r="Z138">
            <v>0</v>
          </cell>
          <cell r="AA138">
            <v>0</v>
          </cell>
          <cell r="AB138" t="e">
            <v>#DIV/0!</v>
          </cell>
          <cell r="AC138" t="str">
            <v>Active</v>
          </cell>
          <cell r="AD138">
            <v>1878890.2866816018</v>
          </cell>
        </row>
        <row r="139">
          <cell r="A139" t="str">
            <v>Port Hueneme</v>
          </cell>
          <cell r="B139">
            <v>2235154.8996569426</v>
          </cell>
          <cell r="C139">
            <v>0</v>
          </cell>
          <cell r="D139">
            <v>2235154.8996569426</v>
          </cell>
          <cell r="E139">
            <v>0</v>
          </cell>
          <cell r="F139">
            <v>0</v>
          </cell>
          <cell r="G139">
            <v>0</v>
          </cell>
          <cell r="H139">
            <v>2235154.8996569426</v>
          </cell>
          <cell r="I139">
            <v>0</v>
          </cell>
          <cell r="J139">
            <v>2316497.9699999997</v>
          </cell>
          <cell r="K139">
            <v>0</v>
          </cell>
          <cell r="L139">
            <v>0</v>
          </cell>
          <cell r="M139">
            <v>0</v>
          </cell>
          <cell r="N139">
            <v>2316497.9699999997</v>
          </cell>
          <cell r="O139">
            <v>2316497.9699999997</v>
          </cell>
          <cell r="Q139">
            <v>2316497.9699999997</v>
          </cell>
          <cell r="R139">
            <v>-81343.070343057159</v>
          </cell>
          <cell r="S139">
            <v>0</v>
          </cell>
          <cell r="T139">
            <v>-81343.070343057159</v>
          </cell>
          <cell r="U139">
            <v>0</v>
          </cell>
          <cell r="V139">
            <v>0</v>
          </cell>
          <cell r="W139">
            <v>0</v>
          </cell>
          <cell r="X139">
            <v>0</v>
          </cell>
          <cell r="Y139">
            <v>-81343.070343057159</v>
          </cell>
          <cell r="Z139">
            <v>0</v>
          </cell>
          <cell r="AA139">
            <v>0</v>
          </cell>
          <cell r="AB139" t="e">
            <v>#DIV/0!</v>
          </cell>
          <cell r="AC139" t="str">
            <v xml:space="preserve">Inactive </v>
          </cell>
          <cell r="AD139">
            <v>-81343.070343057159</v>
          </cell>
        </row>
        <row r="140">
          <cell r="A140" t="str">
            <v>Porterville</v>
          </cell>
          <cell r="B140">
            <v>3765507.9122153036</v>
          </cell>
          <cell r="C140">
            <v>0</v>
          </cell>
          <cell r="D140">
            <v>3765507.9122153036</v>
          </cell>
          <cell r="E140">
            <v>3034084</v>
          </cell>
          <cell r="F140">
            <v>0</v>
          </cell>
          <cell r="G140">
            <v>3034084</v>
          </cell>
          <cell r="H140">
            <v>6799591.9122153036</v>
          </cell>
          <cell r="I140">
            <v>0</v>
          </cell>
          <cell r="J140">
            <v>5043061.3099999996</v>
          </cell>
          <cell r="K140">
            <v>0</v>
          </cell>
          <cell r="L140">
            <v>0</v>
          </cell>
          <cell r="M140">
            <v>0</v>
          </cell>
          <cell r="N140">
            <v>5043061.3099999996</v>
          </cell>
          <cell r="O140">
            <v>5043061.3099999996</v>
          </cell>
          <cell r="P140">
            <v>138997.37</v>
          </cell>
          <cell r="Q140">
            <v>5182058.68</v>
          </cell>
          <cell r="R140">
            <v>0</v>
          </cell>
          <cell r="S140">
            <v>1617533.2322153039</v>
          </cell>
          <cell r="T140">
            <v>1617533.2322153039</v>
          </cell>
          <cell r="U140">
            <v>0</v>
          </cell>
          <cell r="V140">
            <v>1461002.63</v>
          </cell>
          <cell r="W140">
            <v>1461002.63</v>
          </cell>
          <cell r="X140">
            <v>156530.60221530404</v>
          </cell>
          <cell r="Y140">
            <v>0</v>
          </cell>
          <cell r="Z140">
            <v>0</v>
          </cell>
          <cell r="AA140">
            <v>0</v>
          </cell>
          <cell r="AB140" t="e">
            <v>#DIV/0!</v>
          </cell>
          <cell r="AC140" t="str">
            <v xml:space="preserve">Active </v>
          </cell>
          <cell r="AD140">
            <v>156530.60221530404</v>
          </cell>
        </row>
        <row r="141">
          <cell r="A141" t="str">
            <v>Rancho Cucamonga</v>
          </cell>
          <cell r="B141">
            <v>7876084.1060680365</v>
          </cell>
          <cell r="C141">
            <v>0</v>
          </cell>
          <cell r="D141">
            <v>7876084.1060680365</v>
          </cell>
          <cell r="E141">
            <v>0</v>
          </cell>
          <cell r="F141">
            <v>0</v>
          </cell>
          <cell r="G141">
            <v>0</v>
          </cell>
          <cell r="H141">
            <v>7876084.1060680365</v>
          </cell>
          <cell r="I141">
            <v>0</v>
          </cell>
          <cell r="J141">
            <v>7471899.1499999966</v>
          </cell>
          <cell r="K141">
            <v>0</v>
          </cell>
          <cell r="L141">
            <v>0</v>
          </cell>
          <cell r="M141">
            <v>0</v>
          </cell>
          <cell r="N141">
            <v>7471899.1499999966</v>
          </cell>
          <cell r="O141">
            <v>7471899.1499999966</v>
          </cell>
          <cell r="P141">
            <v>0</v>
          </cell>
          <cell r="Q141">
            <v>7471899.1499999966</v>
          </cell>
          <cell r="R141">
            <v>0</v>
          </cell>
          <cell r="S141">
            <v>404184.95606803987</v>
          </cell>
          <cell r="T141">
            <v>404184.95606803987</v>
          </cell>
          <cell r="U141">
            <v>0</v>
          </cell>
          <cell r="V141">
            <v>0</v>
          </cell>
          <cell r="W141">
            <v>0</v>
          </cell>
          <cell r="X141">
            <v>404184.95606803987</v>
          </cell>
          <cell r="Y141">
            <v>0</v>
          </cell>
          <cell r="Z141">
            <v>0</v>
          </cell>
          <cell r="AA141">
            <v>963644.3</v>
          </cell>
          <cell r="AB141">
            <v>0</v>
          </cell>
          <cell r="AC141" t="str">
            <v xml:space="preserve">Active </v>
          </cell>
          <cell r="AD141">
            <v>404184.95606803987</v>
          </cell>
        </row>
        <row r="142">
          <cell r="A142" t="str">
            <v>Rancho Mirage</v>
          </cell>
          <cell r="B142">
            <v>2072319.3141838827</v>
          </cell>
          <cell r="C142">
            <v>0</v>
          </cell>
          <cell r="D142">
            <v>2072319.3141838827</v>
          </cell>
          <cell r="E142">
            <v>0</v>
          </cell>
          <cell r="F142">
            <v>0</v>
          </cell>
          <cell r="G142">
            <v>0</v>
          </cell>
          <cell r="H142">
            <v>2072319.3141838827</v>
          </cell>
          <cell r="I142">
            <v>0</v>
          </cell>
          <cell r="J142">
            <v>2158120.52</v>
          </cell>
          <cell r="K142">
            <v>0</v>
          </cell>
          <cell r="L142">
            <v>0</v>
          </cell>
          <cell r="M142">
            <v>0</v>
          </cell>
          <cell r="N142">
            <v>2158120.52</v>
          </cell>
          <cell r="O142">
            <v>2158120.52</v>
          </cell>
          <cell r="P142">
            <v>0</v>
          </cell>
          <cell r="Q142">
            <v>2158120.52</v>
          </cell>
          <cell r="R142">
            <v>-85801.205816117348</v>
          </cell>
          <cell r="S142">
            <v>0</v>
          </cell>
          <cell r="T142">
            <v>-85801.205816117348</v>
          </cell>
          <cell r="U142">
            <v>0</v>
          </cell>
          <cell r="V142">
            <v>0</v>
          </cell>
          <cell r="W142">
            <v>0</v>
          </cell>
          <cell r="X142">
            <v>0</v>
          </cell>
          <cell r="Y142">
            <v>-85801.205816117348</v>
          </cell>
          <cell r="Z142">
            <v>0</v>
          </cell>
          <cell r="AA142">
            <v>0</v>
          </cell>
          <cell r="AB142" t="e">
            <v>#DIV/0!</v>
          </cell>
          <cell r="AC142" t="str">
            <v xml:space="preserve">Inactive </v>
          </cell>
          <cell r="AD142">
            <v>-85801.205816117348</v>
          </cell>
        </row>
        <row r="143">
          <cell r="A143" t="str">
            <v>Rancho Palos Verdes</v>
          </cell>
          <cell r="B143">
            <v>5218426.7584166452</v>
          </cell>
          <cell r="C143">
            <v>0</v>
          </cell>
          <cell r="D143">
            <v>5218426.7584166452</v>
          </cell>
          <cell r="E143">
            <v>955815</v>
          </cell>
          <cell r="F143">
            <v>0</v>
          </cell>
          <cell r="G143">
            <v>955815</v>
          </cell>
          <cell r="H143">
            <v>6174241.7584166452</v>
          </cell>
          <cell r="I143">
            <v>0</v>
          </cell>
          <cell r="J143">
            <v>5796023.8600000003</v>
          </cell>
          <cell r="K143">
            <v>0</v>
          </cell>
          <cell r="L143">
            <v>0</v>
          </cell>
          <cell r="M143">
            <v>0</v>
          </cell>
          <cell r="N143">
            <v>5796023.8600000003</v>
          </cell>
          <cell r="O143">
            <v>5796023.8600000003</v>
          </cell>
          <cell r="P143">
            <v>0</v>
          </cell>
          <cell r="Q143">
            <v>5796023.8600000003</v>
          </cell>
          <cell r="R143">
            <v>0</v>
          </cell>
          <cell r="S143">
            <v>378217.89841664489</v>
          </cell>
          <cell r="T143">
            <v>378217.89841664489</v>
          </cell>
          <cell r="U143">
            <v>0</v>
          </cell>
          <cell r="V143">
            <v>0</v>
          </cell>
          <cell r="W143">
            <v>0</v>
          </cell>
          <cell r="X143">
            <v>378217.89841664489</v>
          </cell>
          <cell r="Y143">
            <v>0</v>
          </cell>
          <cell r="Z143">
            <v>0</v>
          </cell>
          <cell r="AA143">
            <v>0</v>
          </cell>
          <cell r="AB143" t="e">
            <v>#DIV/0!</v>
          </cell>
          <cell r="AC143" t="str">
            <v xml:space="preserve">Active </v>
          </cell>
          <cell r="AD143">
            <v>378217.89841664489</v>
          </cell>
        </row>
        <row r="144">
          <cell r="A144" t="str">
            <v>Rancho Santa Margarita</v>
          </cell>
          <cell r="B144">
            <v>1392820.1398806686</v>
          </cell>
          <cell r="C144">
            <v>0</v>
          </cell>
          <cell r="D144">
            <v>1392820.1398806686</v>
          </cell>
          <cell r="E144">
            <v>-1326936.3688987559</v>
          </cell>
          <cell r="F144">
            <v>0</v>
          </cell>
          <cell r="G144">
            <v>-1326936.3688987559</v>
          </cell>
          <cell r="H144">
            <v>65883.770981912734</v>
          </cell>
          <cell r="I144">
            <v>0</v>
          </cell>
          <cell r="J144">
            <v>0</v>
          </cell>
          <cell r="K144">
            <v>0</v>
          </cell>
          <cell r="L144">
            <v>0</v>
          </cell>
          <cell r="M144">
            <v>0</v>
          </cell>
          <cell r="N144">
            <v>0</v>
          </cell>
          <cell r="O144">
            <v>0</v>
          </cell>
          <cell r="P144">
            <v>0</v>
          </cell>
          <cell r="Q144">
            <v>0</v>
          </cell>
          <cell r="R144">
            <v>0</v>
          </cell>
          <cell r="S144">
            <v>65883.770981912734</v>
          </cell>
          <cell r="T144">
            <v>65883.770981912734</v>
          </cell>
          <cell r="U144">
            <v>0</v>
          </cell>
          <cell r="V144">
            <v>0</v>
          </cell>
          <cell r="W144">
            <v>0</v>
          </cell>
          <cell r="X144">
            <v>65883.770981912734</v>
          </cell>
          <cell r="Y144">
            <v>0</v>
          </cell>
          <cell r="Z144">
            <v>0</v>
          </cell>
          <cell r="AA144">
            <v>0</v>
          </cell>
          <cell r="AB144" t="e">
            <v>#DIV/0!</v>
          </cell>
          <cell r="AC144" t="str">
            <v xml:space="preserve">Inactive </v>
          </cell>
          <cell r="AD144">
            <v>65883.770981912734</v>
          </cell>
        </row>
        <row r="145">
          <cell r="A145" t="str">
            <v>Redlands</v>
          </cell>
          <cell r="B145">
            <v>8008478.0604066709</v>
          </cell>
          <cell r="C145">
            <v>0</v>
          </cell>
          <cell r="D145">
            <v>8008478.0604066709</v>
          </cell>
          <cell r="E145">
            <v>497482.13959332893</v>
          </cell>
          <cell r="F145">
            <v>1500000</v>
          </cell>
          <cell r="G145">
            <v>1997482.1395933288</v>
          </cell>
          <cell r="H145">
            <v>10005960.199999999</v>
          </cell>
          <cell r="I145">
            <v>0</v>
          </cell>
          <cell r="J145">
            <v>5642785</v>
          </cell>
          <cell r="K145">
            <v>0</v>
          </cell>
          <cell r="L145">
            <v>0</v>
          </cell>
          <cell r="M145">
            <v>0</v>
          </cell>
          <cell r="N145">
            <v>5642785</v>
          </cell>
          <cell r="O145">
            <v>5642785</v>
          </cell>
          <cell r="P145">
            <v>161551.93</v>
          </cell>
          <cell r="Q145">
            <v>5804336.9299999997</v>
          </cell>
          <cell r="R145">
            <v>0</v>
          </cell>
          <cell r="S145">
            <v>4201623.2699999996</v>
          </cell>
          <cell r="T145">
            <v>4201623.2699999996</v>
          </cell>
          <cell r="U145">
            <v>0</v>
          </cell>
          <cell r="V145">
            <v>4038448.07</v>
          </cell>
          <cell r="W145">
            <v>4038448.07</v>
          </cell>
          <cell r="X145">
            <v>163175.19999999972</v>
          </cell>
          <cell r="Y145">
            <v>0</v>
          </cell>
          <cell r="Z145">
            <v>2600000</v>
          </cell>
          <cell r="AA145">
            <v>877649.3</v>
          </cell>
          <cell r="AB145" t="e">
            <v>#DIV/0!</v>
          </cell>
          <cell r="AC145" t="str">
            <v xml:space="preserve">Active </v>
          </cell>
          <cell r="AD145">
            <v>0</v>
          </cell>
        </row>
        <row r="146">
          <cell r="A146" t="str">
            <v>Redondo Beach</v>
          </cell>
          <cell r="B146">
            <v>15825598.261868143</v>
          </cell>
          <cell r="C146">
            <v>0</v>
          </cell>
          <cell r="D146">
            <v>15825598.261868143</v>
          </cell>
          <cell r="E146">
            <v>263000</v>
          </cell>
          <cell r="F146">
            <v>3500000</v>
          </cell>
          <cell r="G146">
            <v>3763000</v>
          </cell>
          <cell r="H146">
            <v>19588598.261868142</v>
          </cell>
          <cell r="I146">
            <v>0</v>
          </cell>
          <cell r="J146">
            <v>12175547.640000001</v>
          </cell>
          <cell r="K146">
            <v>0</v>
          </cell>
          <cell r="L146">
            <v>0</v>
          </cell>
          <cell r="M146">
            <v>0</v>
          </cell>
          <cell r="N146">
            <v>12175547.640000001</v>
          </cell>
          <cell r="O146">
            <v>12175547.640000001</v>
          </cell>
          <cell r="P146">
            <v>1282064.27</v>
          </cell>
          <cell r="Q146">
            <v>13457611.91</v>
          </cell>
          <cell r="R146">
            <v>0</v>
          </cell>
          <cell r="S146">
            <v>6130986.3518681414</v>
          </cell>
          <cell r="T146">
            <v>6130986.3518681414</v>
          </cell>
          <cell r="U146">
            <v>0</v>
          </cell>
          <cell r="V146">
            <v>3997935.73</v>
          </cell>
          <cell r="W146">
            <v>3997935.73</v>
          </cell>
          <cell r="X146">
            <v>2133050.6218681415</v>
          </cell>
          <cell r="Y146">
            <v>0</v>
          </cell>
          <cell r="Z146">
            <v>0</v>
          </cell>
          <cell r="AA146">
            <v>889226.35</v>
          </cell>
          <cell r="AB146" t="e">
            <v>#DIV/0!</v>
          </cell>
          <cell r="AC146" t="str">
            <v xml:space="preserve">Active </v>
          </cell>
          <cell r="AD146">
            <v>0</v>
          </cell>
        </row>
        <row r="147">
          <cell r="A147" t="str">
            <v>Rialto</v>
          </cell>
          <cell r="B147">
            <v>6885041.1316008959</v>
          </cell>
          <cell r="C147">
            <v>0</v>
          </cell>
          <cell r="D147">
            <v>6885041.1316008959</v>
          </cell>
          <cell r="E147">
            <v>282155.2183991042</v>
          </cell>
          <cell r="F147">
            <v>1500000</v>
          </cell>
          <cell r="G147">
            <v>1782155.2183991042</v>
          </cell>
          <cell r="H147">
            <v>8667196.3499999996</v>
          </cell>
          <cell r="I147">
            <v>0</v>
          </cell>
          <cell r="J147">
            <v>5844433</v>
          </cell>
          <cell r="K147">
            <v>0</v>
          </cell>
          <cell r="L147">
            <v>0</v>
          </cell>
          <cell r="M147">
            <v>0</v>
          </cell>
          <cell r="N147">
            <v>5844433</v>
          </cell>
          <cell r="O147">
            <v>5844433</v>
          </cell>
          <cell r="P147">
            <v>80611.05</v>
          </cell>
          <cell r="Q147">
            <v>5925044.0499999998</v>
          </cell>
          <cell r="R147">
            <v>0</v>
          </cell>
          <cell r="S147">
            <v>2742152.3</v>
          </cell>
          <cell r="T147">
            <v>2742152.3</v>
          </cell>
          <cell r="U147">
            <v>0</v>
          </cell>
          <cell r="V147">
            <v>2619388.9500000002</v>
          </cell>
          <cell r="W147">
            <v>2619388.9500000002</v>
          </cell>
          <cell r="X147">
            <v>122763.34999999963</v>
          </cell>
          <cell r="Y147">
            <v>0</v>
          </cell>
          <cell r="Z147">
            <v>0</v>
          </cell>
          <cell r="AA147">
            <v>0</v>
          </cell>
          <cell r="AB147" t="e">
            <v>#DIV/0!</v>
          </cell>
          <cell r="AC147" t="str">
            <v xml:space="preserve">Active </v>
          </cell>
          <cell r="AD147">
            <v>0</v>
          </cell>
        </row>
        <row r="148">
          <cell r="A148" t="str">
            <v>Ridgecrest</v>
          </cell>
          <cell r="B148">
            <v>3399734.906096715</v>
          </cell>
          <cell r="C148">
            <v>0</v>
          </cell>
          <cell r="D148">
            <v>3399734.906096715</v>
          </cell>
          <cell r="E148">
            <v>3276310.9400908179</v>
          </cell>
          <cell r="F148">
            <v>0</v>
          </cell>
          <cell r="G148">
            <v>3276310.9400908179</v>
          </cell>
          <cell r="H148">
            <v>6676045.8461875329</v>
          </cell>
          <cell r="I148">
            <v>0</v>
          </cell>
          <cell r="J148">
            <v>3670289.9</v>
          </cell>
          <cell r="K148">
            <v>0</v>
          </cell>
          <cell r="L148">
            <v>0</v>
          </cell>
          <cell r="M148">
            <v>0</v>
          </cell>
          <cell r="N148">
            <v>3670289.9</v>
          </cell>
          <cell r="O148">
            <v>3670289.9</v>
          </cell>
          <cell r="P148">
            <v>0</v>
          </cell>
          <cell r="Q148">
            <v>3670289.9</v>
          </cell>
          <cell r="R148">
            <v>0</v>
          </cell>
          <cell r="S148">
            <v>3005755.946187533</v>
          </cell>
          <cell r="T148">
            <v>3005755.946187533</v>
          </cell>
          <cell r="U148">
            <v>0</v>
          </cell>
          <cell r="V148">
            <v>0</v>
          </cell>
          <cell r="W148">
            <v>0</v>
          </cell>
          <cell r="X148">
            <v>3005755.946187533</v>
          </cell>
          <cell r="Y148">
            <v>0</v>
          </cell>
          <cell r="Z148">
            <v>2300000</v>
          </cell>
          <cell r="AA148">
            <v>0</v>
          </cell>
          <cell r="AB148" t="e">
            <v>#DIV/0!</v>
          </cell>
          <cell r="AC148" t="str">
            <v xml:space="preserve">Inactive </v>
          </cell>
          <cell r="AD148">
            <v>3005755.946187533</v>
          </cell>
        </row>
        <row r="149">
          <cell r="A149" t="str">
            <v>Riverside, City of</v>
          </cell>
          <cell r="B149">
            <v>6389.6685385113233</v>
          </cell>
          <cell r="C149">
            <v>0</v>
          </cell>
          <cell r="D149">
            <v>6389.6685385113233</v>
          </cell>
          <cell r="E149">
            <v>-950.50813425510239</v>
          </cell>
          <cell r="F149">
            <v>0</v>
          </cell>
          <cell r="G149">
            <v>-950.50813425510239</v>
          </cell>
          <cell r="H149">
            <v>5439.1604042562212</v>
          </cell>
          <cell r="I149">
            <v>0</v>
          </cell>
          <cell r="J149">
            <v>0</v>
          </cell>
          <cell r="K149">
            <v>0</v>
          </cell>
          <cell r="L149">
            <v>0</v>
          </cell>
          <cell r="M149">
            <v>0</v>
          </cell>
          <cell r="N149">
            <v>0</v>
          </cell>
          <cell r="O149">
            <v>0</v>
          </cell>
          <cell r="P149">
            <v>0</v>
          </cell>
          <cell r="Q149">
            <v>0</v>
          </cell>
          <cell r="R149">
            <v>0</v>
          </cell>
          <cell r="S149">
            <v>5439.1604042562212</v>
          </cell>
          <cell r="T149">
            <v>5439.1604042562212</v>
          </cell>
          <cell r="U149">
            <v>0</v>
          </cell>
          <cell r="V149">
            <v>0</v>
          </cell>
          <cell r="W149">
            <v>0</v>
          </cell>
          <cell r="X149">
            <v>5439.1604042562212</v>
          </cell>
          <cell r="Y149">
            <v>0</v>
          </cell>
          <cell r="Z149">
            <v>0</v>
          </cell>
          <cell r="AA149">
            <v>0</v>
          </cell>
          <cell r="AB149">
            <v>0</v>
          </cell>
          <cell r="AC149" t="str">
            <v>Inactive</v>
          </cell>
          <cell r="AD149">
            <v>5439.1604042562212</v>
          </cell>
        </row>
        <row r="150">
          <cell r="A150" t="str">
            <v>Rolling Hills</v>
          </cell>
          <cell r="B150">
            <v>368266.26858578651</v>
          </cell>
          <cell r="C150">
            <v>0</v>
          </cell>
          <cell r="D150">
            <v>368266.26858578651</v>
          </cell>
          <cell r="E150">
            <v>2144461</v>
          </cell>
          <cell r="F150">
            <v>1100000</v>
          </cell>
          <cell r="G150">
            <v>3244461</v>
          </cell>
          <cell r="H150">
            <v>3612727.2685857867</v>
          </cell>
          <cell r="I150">
            <v>0</v>
          </cell>
          <cell r="J150">
            <v>284774.28000000003</v>
          </cell>
          <cell r="K150">
            <v>0</v>
          </cell>
          <cell r="L150">
            <v>0</v>
          </cell>
          <cell r="M150">
            <v>0</v>
          </cell>
          <cell r="N150">
            <v>284774.28000000003</v>
          </cell>
          <cell r="O150">
            <v>284774.28000000003</v>
          </cell>
          <cell r="P150">
            <v>1083700.49</v>
          </cell>
          <cell r="Q150">
            <v>1368474.77</v>
          </cell>
          <cell r="R150">
            <v>0</v>
          </cell>
          <cell r="S150">
            <v>2244252.4985857867</v>
          </cell>
          <cell r="T150">
            <v>2244252.4985857867</v>
          </cell>
          <cell r="U150">
            <v>0</v>
          </cell>
          <cell r="V150">
            <v>1534336</v>
          </cell>
          <cell r="W150">
            <v>1534336</v>
          </cell>
          <cell r="X150">
            <v>709916.49858578667</v>
          </cell>
          <cell r="Y150">
            <v>0</v>
          </cell>
          <cell r="Z150">
            <v>0</v>
          </cell>
          <cell r="AA150">
            <v>0</v>
          </cell>
          <cell r="AB150" t="e">
            <v>#DIV/0!</v>
          </cell>
          <cell r="AC150" t="str">
            <v xml:space="preserve">Active </v>
          </cell>
          <cell r="AD150">
            <v>0</v>
          </cell>
        </row>
        <row r="151">
          <cell r="A151" t="str">
            <v>Rolling Hills Estates</v>
          </cell>
          <cell r="B151">
            <v>1160845.3333462372</v>
          </cell>
          <cell r="C151">
            <v>0</v>
          </cell>
          <cell r="D151">
            <v>1160845.3333462372</v>
          </cell>
          <cell r="E151">
            <v>621030</v>
          </cell>
          <cell r="F151">
            <v>0</v>
          </cell>
          <cell r="G151">
            <v>621030</v>
          </cell>
          <cell r="H151">
            <v>1781875.3333462372</v>
          </cell>
          <cell r="I151">
            <v>0</v>
          </cell>
          <cell r="J151">
            <v>1781874.9200000092</v>
          </cell>
          <cell r="K151">
            <v>0</v>
          </cell>
          <cell r="L151">
            <v>0</v>
          </cell>
          <cell r="M151">
            <v>0</v>
          </cell>
          <cell r="N151">
            <v>1781874.9200000092</v>
          </cell>
          <cell r="O151">
            <v>1781874.9200000092</v>
          </cell>
          <cell r="P151">
            <v>0</v>
          </cell>
          <cell r="Q151">
            <v>1781874.9200000092</v>
          </cell>
          <cell r="R151">
            <v>0</v>
          </cell>
          <cell r="S151">
            <v>0.41334622795693576</v>
          </cell>
          <cell r="T151">
            <v>0.41334622795693576</v>
          </cell>
          <cell r="U151">
            <v>0</v>
          </cell>
          <cell r="V151">
            <v>0</v>
          </cell>
          <cell r="W151">
            <v>0</v>
          </cell>
          <cell r="X151">
            <v>0.41334622795693576</v>
          </cell>
          <cell r="Y151">
            <v>0</v>
          </cell>
          <cell r="Z151">
            <v>0</v>
          </cell>
          <cell r="AA151">
            <v>0</v>
          </cell>
          <cell r="AB151" t="e">
            <v>#DIV/0!</v>
          </cell>
          <cell r="AC151" t="str">
            <v>Inactive</v>
          </cell>
          <cell r="AD151">
            <v>0.41334622795693576</v>
          </cell>
        </row>
        <row r="152">
          <cell r="A152" t="str">
            <v>Rosemead</v>
          </cell>
          <cell r="B152">
            <v>8020497.9298858056</v>
          </cell>
          <cell r="C152">
            <v>0</v>
          </cell>
          <cell r="D152">
            <v>8020497.9298858056</v>
          </cell>
          <cell r="E152">
            <v>75000</v>
          </cell>
          <cell r="F152">
            <v>0</v>
          </cell>
          <cell r="G152">
            <v>75000</v>
          </cell>
          <cell r="H152">
            <v>8095497.9298858056</v>
          </cell>
          <cell r="I152">
            <v>0</v>
          </cell>
          <cell r="J152">
            <v>7690083.9299999997</v>
          </cell>
          <cell r="K152">
            <v>0</v>
          </cell>
          <cell r="L152">
            <v>0</v>
          </cell>
          <cell r="M152">
            <v>0</v>
          </cell>
          <cell r="N152">
            <v>7690083.9299999997</v>
          </cell>
          <cell r="O152">
            <v>7690083.9299999997</v>
          </cell>
          <cell r="P152">
            <v>0</v>
          </cell>
          <cell r="Q152">
            <v>7690083.9299999997</v>
          </cell>
          <cell r="R152">
            <v>0</v>
          </cell>
          <cell r="S152">
            <v>405413.99988580588</v>
          </cell>
          <cell r="T152">
            <v>405413.99988580588</v>
          </cell>
          <cell r="U152">
            <v>0</v>
          </cell>
          <cell r="V152">
            <v>0</v>
          </cell>
          <cell r="W152">
            <v>0</v>
          </cell>
          <cell r="X152">
            <v>405413.99988580588</v>
          </cell>
          <cell r="Y152">
            <v>0</v>
          </cell>
          <cell r="Z152">
            <v>0</v>
          </cell>
          <cell r="AA152">
            <v>0</v>
          </cell>
          <cell r="AB152" t="e">
            <v>#DIV/0!</v>
          </cell>
          <cell r="AC152" t="str">
            <v xml:space="preserve">Active </v>
          </cell>
          <cell r="AD152">
            <v>405413.99988580588</v>
          </cell>
        </row>
        <row r="153">
          <cell r="A153" t="str">
            <v>San Bernardino</v>
          </cell>
          <cell r="B153">
            <v>25210783.767948456</v>
          </cell>
          <cell r="C153">
            <v>0</v>
          </cell>
          <cell r="D153">
            <v>25210783.767948456</v>
          </cell>
          <cell r="E153">
            <v>3426250</v>
          </cell>
          <cell r="F153">
            <v>0</v>
          </cell>
          <cell r="G153">
            <v>3426250</v>
          </cell>
          <cell r="H153">
            <v>28637033.767948456</v>
          </cell>
          <cell r="I153">
            <v>0</v>
          </cell>
          <cell r="J153">
            <v>25080764.739999998</v>
          </cell>
          <cell r="K153">
            <v>0</v>
          </cell>
          <cell r="L153">
            <v>0</v>
          </cell>
          <cell r="M153">
            <v>0</v>
          </cell>
          <cell r="N153">
            <v>25080764.739999998</v>
          </cell>
          <cell r="O153">
            <v>25080764.739999998</v>
          </cell>
          <cell r="P153">
            <v>172643.11</v>
          </cell>
          <cell r="Q153">
            <v>25253407.849999998</v>
          </cell>
          <cell r="R153">
            <v>0</v>
          </cell>
          <cell r="S153">
            <v>3383625.9179484583</v>
          </cell>
          <cell r="T153">
            <v>3383625.9179484583</v>
          </cell>
          <cell r="U153">
            <v>0</v>
          </cell>
          <cell r="V153">
            <v>2427356.89</v>
          </cell>
          <cell r="W153">
            <v>2427356.89</v>
          </cell>
          <cell r="X153">
            <v>956269.02794845821</v>
          </cell>
          <cell r="Y153">
            <v>0</v>
          </cell>
          <cell r="Z153">
            <v>0</v>
          </cell>
          <cell r="AA153">
            <v>5256747</v>
          </cell>
          <cell r="AB153" t="e">
            <v>#DIV/0!</v>
          </cell>
          <cell r="AC153" t="str">
            <v xml:space="preserve">Active </v>
          </cell>
          <cell r="AD153">
            <v>956269.02794845821</v>
          </cell>
        </row>
        <row r="154">
          <cell r="A154" t="str">
            <v>San Dimas</v>
          </cell>
          <cell r="B154">
            <v>3286941.8228480476</v>
          </cell>
          <cell r="C154">
            <v>0</v>
          </cell>
          <cell r="D154">
            <v>3286941.8228480476</v>
          </cell>
          <cell r="E154">
            <v>0</v>
          </cell>
          <cell r="F154">
            <v>0</v>
          </cell>
          <cell r="G154">
            <v>0</v>
          </cell>
          <cell r="H154">
            <v>3286941.8228480476</v>
          </cell>
          <cell r="I154">
            <v>0</v>
          </cell>
          <cell r="J154">
            <v>3056774.1600000006</v>
          </cell>
          <cell r="K154">
            <v>0</v>
          </cell>
          <cell r="L154">
            <v>0</v>
          </cell>
          <cell r="M154">
            <v>0</v>
          </cell>
          <cell r="N154">
            <v>3056774.1600000006</v>
          </cell>
          <cell r="O154">
            <v>3056774.1600000006</v>
          </cell>
          <cell r="P154">
            <v>0</v>
          </cell>
          <cell r="Q154">
            <v>3056774.1600000006</v>
          </cell>
          <cell r="R154">
            <v>0</v>
          </cell>
          <cell r="S154">
            <v>230167.66284804698</v>
          </cell>
          <cell r="T154">
            <v>230167.66284804698</v>
          </cell>
          <cell r="U154">
            <v>0</v>
          </cell>
          <cell r="V154">
            <v>0</v>
          </cell>
          <cell r="W154">
            <v>0</v>
          </cell>
          <cell r="X154">
            <v>230167.66284804698</v>
          </cell>
          <cell r="Y154">
            <v>0</v>
          </cell>
          <cell r="Z154">
            <v>0</v>
          </cell>
          <cell r="AA154">
            <v>0</v>
          </cell>
          <cell r="AB154" t="e">
            <v>#DIV/0!</v>
          </cell>
          <cell r="AC154" t="str">
            <v xml:space="preserve">Active </v>
          </cell>
          <cell r="AD154">
            <v>230167.66284804698</v>
          </cell>
        </row>
        <row r="155">
          <cell r="A155" t="str">
            <v>San Fernando</v>
          </cell>
          <cell r="B155">
            <v>3802310.8456633403</v>
          </cell>
          <cell r="C155">
            <v>0</v>
          </cell>
          <cell r="D155">
            <v>3802310.8456633403</v>
          </cell>
          <cell r="E155">
            <v>-75347.437400055307</v>
          </cell>
          <cell r="F155">
            <v>0</v>
          </cell>
          <cell r="G155">
            <v>-75347.437400055307</v>
          </cell>
          <cell r="H155">
            <v>3726963.4082632852</v>
          </cell>
          <cell r="I155">
            <v>0</v>
          </cell>
          <cell r="J155">
            <v>3295797.4</v>
          </cell>
          <cell r="K155">
            <v>0</v>
          </cell>
          <cell r="L155">
            <v>0</v>
          </cell>
          <cell r="M155">
            <v>0</v>
          </cell>
          <cell r="N155">
            <v>3295797.4</v>
          </cell>
          <cell r="O155">
            <v>3295797.4</v>
          </cell>
          <cell r="P155">
            <v>0</v>
          </cell>
          <cell r="Q155">
            <v>3295797.4</v>
          </cell>
          <cell r="R155">
            <v>0</v>
          </cell>
          <cell r="S155">
            <v>431166.00826328527</v>
          </cell>
          <cell r="T155">
            <v>431166.00826328527</v>
          </cell>
          <cell r="U155">
            <v>0</v>
          </cell>
          <cell r="V155">
            <v>0</v>
          </cell>
          <cell r="W155">
            <v>0</v>
          </cell>
          <cell r="X155">
            <v>431166.00826328527</v>
          </cell>
          <cell r="Y155">
            <v>0</v>
          </cell>
          <cell r="Z155">
            <v>0</v>
          </cell>
          <cell r="AA155">
            <v>0</v>
          </cell>
          <cell r="AB155" t="e">
            <v>#DIV/0!</v>
          </cell>
          <cell r="AC155" t="str">
            <v xml:space="preserve">Inactive </v>
          </cell>
          <cell r="AD155">
            <v>431166.00826328527</v>
          </cell>
        </row>
        <row r="156">
          <cell r="A156" t="str">
            <v>San Gabriel</v>
          </cell>
          <cell r="B156">
            <v>7980401.4284384726</v>
          </cell>
          <cell r="C156">
            <v>0</v>
          </cell>
          <cell r="D156">
            <v>7980401.4284384726</v>
          </cell>
          <cell r="E156">
            <v>0</v>
          </cell>
          <cell r="F156">
            <v>0</v>
          </cell>
          <cell r="G156">
            <v>0</v>
          </cell>
          <cell r="H156">
            <v>7980401.4284384726</v>
          </cell>
          <cell r="I156">
            <v>0</v>
          </cell>
          <cell r="J156">
            <v>7968220.4000000069</v>
          </cell>
          <cell r="K156">
            <v>0</v>
          </cell>
          <cell r="M156">
            <v>0</v>
          </cell>
          <cell r="N156">
            <v>7968220.4000000069</v>
          </cell>
          <cell r="O156">
            <v>7968220.4000000069</v>
          </cell>
          <cell r="P156">
            <v>0</v>
          </cell>
          <cell r="Q156">
            <v>7968220.4000000069</v>
          </cell>
          <cell r="R156">
            <v>0</v>
          </cell>
          <cell r="S156">
            <v>12181.02843846567</v>
          </cell>
          <cell r="T156">
            <v>12181.02843846567</v>
          </cell>
          <cell r="U156">
            <v>0</v>
          </cell>
          <cell r="V156">
            <v>0</v>
          </cell>
          <cell r="W156">
            <v>0</v>
          </cell>
          <cell r="X156">
            <v>12181.02843846567</v>
          </cell>
          <cell r="Y156">
            <v>0</v>
          </cell>
          <cell r="Z156">
            <v>0</v>
          </cell>
          <cell r="AA156">
            <v>0</v>
          </cell>
          <cell r="AB156" t="e">
            <v>#DIV/0!</v>
          </cell>
          <cell r="AC156" t="str">
            <v xml:space="preserve">Active </v>
          </cell>
          <cell r="AD156">
            <v>12181.02843846567</v>
          </cell>
        </row>
        <row r="157">
          <cell r="A157" t="str">
            <v>San Jacinto</v>
          </cell>
          <cell r="B157">
            <v>1609771.6764765587</v>
          </cell>
          <cell r="C157">
            <v>0</v>
          </cell>
          <cell r="D157">
            <v>1609771.6764765587</v>
          </cell>
          <cell r="E157">
            <v>-33370.658759983198</v>
          </cell>
          <cell r="F157">
            <v>0</v>
          </cell>
          <cell r="G157">
            <v>-33370.658759983198</v>
          </cell>
          <cell r="H157">
            <v>1576401.0177165754</v>
          </cell>
          <cell r="I157">
            <v>0</v>
          </cell>
          <cell r="J157">
            <v>1385441.7200000002</v>
          </cell>
          <cell r="K157">
            <v>0</v>
          </cell>
          <cell r="L157">
            <v>0</v>
          </cell>
          <cell r="M157">
            <v>0</v>
          </cell>
          <cell r="N157">
            <v>1385441.7200000002</v>
          </cell>
          <cell r="O157">
            <v>1385441.7200000002</v>
          </cell>
          <cell r="P157">
            <v>0</v>
          </cell>
          <cell r="Q157">
            <v>1385441.7200000002</v>
          </cell>
          <cell r="R157">
            <v>0</v>
          </cell>
          <cell r="S157">
            <v>190959.29771657521</v>
          </cell>
          <cell r="T157">
            <v>190959.29771657521</v>
          </cell>
          <cell r="U157">
            <v>0</v>
          </cell>
          <cell r="V157">
            <v>0</v>
          </cell>
          <cell r="W157">
            <v>0</v>
          </cell>
          <cell r="X157">
            <v>190959.29771657521</v>
          </cell>
          <cell r="Y157">
            <v>0</v>
          </cell>
          <cell r="Z157">
            <v>0</v>
          </cell>
          <cell r="AA157">
            <v>0</v>
          </cell>
          <cell r="AB157" t="e">
            <v>#DIV/0!</v>
          </cell>
          <cell r="AC157" t="str">
            <v xml:space="preserve">Inactive </v>
          </cell>
          <cell r="AD157">
            <v>190959.29771657521</v>
          </cell>
        </row>
        <row r="158">
          <cell r="A158" t="str">
            <v>San Marino</v>
          </cell>
          <cell r="B158">
            <v>2594345.9605545658</v>
          </cell>
          <cell r="C158">
            <v>0</v>
          </cell>
          <cell r="D158">
            <v>2594345.9605545658</v>
          </cell>
          <cell r="E158">
            <v>0</v>
          </cell>
          <cell r="F158">
            <v>0</v>
          </cell>
          <cell r="G158">
            <v>0</v>
          </cell>
          <cell r="H158">
            <v>2594345.9605545658</v>
          </cell>
          <cell r="I158">
            <v>0</v>
          </cell>
          <cell r="J158">
            <v>2963443</v>
          </cell>
          <cell r="K158">
            <v>0</v>
          </cell>
          <cell r="L158">
            <v>-0.01</v>
          </cell>
          <cell r="M158">
            <v>0</v>
          </cell>
          <cell r="N158">
            <v>2963442.99</v>
          </cell>
          <cell r="O158">
            <v>2963442.99</v>
          </cell>
          <cell r="P158">
            <v>0</v>
          </cell>
          <cell r="Q158">
            <v>2963442.99</v>
          </cell>
          <cell r="R158">
            <v>-369097.02944543445</v>
          </cell>
          <cell r="S158">
            <v>0</v>
          </cell>
          <cell r="T158">
            <v>-369097.02944543445</v>
          </cell>
          <cell r="U158">
            <v>0</v>
          </cell>
          <cell r="V158">
            <v>0</v>
          </cell>
          <cell r="W158">
            <v>0</v>
          </cell>
          <cell r="X158">
            <v>0</v>
          </cell>
          <cell r="Y158">
            <v>-369097.02944543445</v>
          </cell>
          <cell r="Z158">
            <v>0</v>
          </cell>
          <cell r="AA158">
            <v>0</v>
          </cell>
          <cell r="AB158" t="e">
            <v>#DIV/0!</v>
          </cell>
          <cell r="AC158" t="str">
            <v xml:space="preserve">Active </v>
          </cell>
          <cell r="AD158">
            <v>-369097.02944543445</v>
          </cell>
        </row>
        <row r="159">
          <cell r="A159" t="str">
            <v>Santa Ana</v>
          </cell>
          <cell r="B159">
            <v>31035278.492896821</v>
          </cell>
          <cell r="C159">
            <v>0</v>
          </cell>
          <cell r="D159">
            <v>31035278.492896821</v>
          </cell>
          <cell r="E159">
            <v>3547355.0971031785</v>
          </cell>
          <cell r="F159">
            <v>0</v>
          </cell>
          <cell r="G159">
            <v>3547355.0971031785</v>
          </cell>
          <cell r="H159">
            <v>34582633.590000004</v>
          </cell>
          <cell r="I159">
            <v>0</v>
          </cell>
          <cell r="J159">
            <v>37364802.899999999</v>
          </cell>
          <cell r="K159">
            <v>0</v>
          </cell>
          <cell r="L159">
            <v>281423.98</v>
          </cell>
          <cell r="M159">
            <v>0</v>
          </cell>
          <cell r="N159">
            <v>37646226.879999995</v>
          </cell>
          <cell r="O159">
            <v>37646226.879999995</v>
          </cell>
          <cell r="P159">
            <v>2600284.9099999997</v>
          </cell>
          <cell r="Q159">
            <v>40246511.789999992</v>
          </cell>
          <cell r="R159">
            <v>-5663878.1999999881</v>
          </cell>
          <cell r="S159">
            <v>0</v>
          </cell>
          <cell r="T159">
            <v>-5663878.1999999881</v>
          </cell>
          <cell r="U159">
            <v>0</v>
          </cell>
          <cell r="V159">
            <v>0</v>
          </cell>
          <cell r="W159">
            <v>0</v>
          </cell>
          <cell r="X159">
            <v>0</v>
          </cell>
          <cell r="Y159">
            <v>-5663878.1999999881</v>
          </cell>
          <cell r="Z159">
            <v>14498000</v>
          </cell>
          <cell r="AA159">
            <v>3702497.98</v>
          </cell>
          <cell r="AB159" t="e">
            <v>#DIV/0!</v>
          </cell>
          <cell r="AC159" t="str">
            <v xml:space="preserve">Active </v>
          </cell>
          <cell r="AD159">
            <v>-5663878.1999999881</v>
          </cell>
        </row>
        <row r="160">
          <cell r="A160" t="str">
            <v>Santa Barbara</v>
          </cell>
          <cell r="B160">
            <v>17867271.073079977</v>
          </cell>
          <cell r="C160">
            <v>0</v>
          </cell>
          <cell r="D160">
            <v>17867271.073079977</v>
          </cell>
          <cell r="E160">
            <v>0</v>
          </cell>
          <cell r="F160">
            <v>3200000</v>
          </cell>
          <cell r="G160">
            <v>3200000</v>
          </cell>
          <cell r="H160">
            <v>21067271.073079977</v>
          </cell>
          <cell r="I160">
            <v>0</v>
          </cell>
          <cell r="J160">
            <v>15308949.210000001</v>
          </cell>
          <cell r="K160">
            <v>0</v>
          </cell>
          <cell r="L160">
            <v>0</v>
          </cell>
          <cell r="M160">
            <v>0</v>
          </cell>
          <cell r="N160">
            <v>15308949.210000001</v>
          </cell>
          <cell r="O160">
            <v>15308949.210000001</v>
          </cell>
          <cell r="P160">
            <v>103859.21</v>
          </cell>
          <cell r="Q160">
            <v>15412808.420000002</v>
          </cell>
          <cell r="R160">
            <v>0</v>
          </cell>
          <cell r="S160">
            <v>5654462.6530799754</v>
          </cell>
          <cell r="T160">
            <v>5654462.6530799754</v>
          </cell>
          <cell r="U160">
            <v>0</v>
          </cell>
          <cell r="V160">
            <v>5296140.79</v>
          </cell>
          <cell r="W160">
            <v>5296140.79</v>
          </cell>
          <cell r="X160">
            <v>358321.86307997536</v>
          </cell>
          <cell r="Y160">
            <v>0</v>
          </cell>
          <cell r="Z160">
            <v>2200000</v>
          </cell>
          <cell r="AA160">
            <v>0</v>
          </cell>
          <cell r="AB160" t="e">
            <v>#DIV/0!</v>
          </cell>
          <cell r="AC160" t="str">
            <v xml:space="preserve">Active </v>
          </cell>
          <cell r="AD160">
            <v>0</v>
          </cell>
        </row>
        <row r="161">
          <cell r="A161" t="str">
            <v>Santa Clarita</v>
          </cell>
          <cell r="B161">
            <v>8416645.3252114002</v>
          </cell>
          <cell r="C161">
            <v>0</v>
          </cell>
          <cell r="D161">
            <v>8416645.3252114002</v>
          </cell>
          <cell r="E161">
            <v>-33980.488028958447</v>
          </cell>
          <cell r="F161">
            <v>0</v>
          </cell>
          <cell r="G161">
            <v>-33980.488028958447</v>
          </cell>
          <cell r="H161">
            <v>8382664.8371824417</v>
          </cell>
          <cell r="I161">
            <v>0</v>
          </cell>
          <cell r="J161">
            <v>8188215.870000001</v>
          </cell>
          <cell r="K161">
            <v>0</v>
          </cell>
          <cell r="L161">
            <v>0</v>
          </cell>
          <cell r="M161">
            <v>0</v>
          </cell>
          <cell r="N161">
            <v>8188215.870000001</v>
          </cell>
          <cell r="O161">
            <v>8188215.870000001</v>
          </cell>
          <cell r="P161">
            <v>0</v>
          </cell>
          <cell r="Q161">
            <v>8188215.870000001</v>
          </cell>
          <cell r="R161">
            <v>0</v>
          </cell>
          <cell r="S161">
            <v>194448.96718244068</v>
          </cell>
          <cell r="T161">
            <v>194448.96718244068</v>
          </cell>
          <cell r="U161">
            <v>0</v>
          </cell>
          <cell r="V161">
            <v>0</v>
          </cell>
          <cell r="W161">
            <v>0</v>
          </cell>
          <cell r="X161">
            <v>194448.96718244068</v>
          </cell>
          <cell r="Y161">
            <v>0</v>
          </cell>
          <cell r="Z161">
            <v>0</v>
          </cell>
          <cell r="AA161">
            <v>2469437.4500000002</v>
          </cell>
          <cell r="AB161" t="e">
            <v>#DIV/0!</v>
          </cell>
          <cell r="AC161" t="str">
            <v>Inactive</v>
          </cell>
          <cell r="AD161">
            <v>194448.96718244068</v>
          </cell>
        </row>
        <row r="162">
          <cell r="A162" t="str">
            <v>Santa Fe Springs</v>
          </cell>
          <cell r="B162">
            <v>3608454.1959203775</v>
          </cell>
          <cell r="C162">
            <v>0</v>
          </cell>
          <cell r="D162">
            <v>3608454.1959203775</v>
          </cell>
          <cell r="E162">
            <v>-141073.7301382045</v>
          </cell>
          <cell r="F162">
            <v>0</v>
          </cell>
          <cell r="G162">
            <v>-141073.7301382045</v>
          </cell>
          <cell r="H162">
            <v>3467380.465782173</v>
          </cell>
          <cell r="I162">
            <v>0</v>
          </cell>
          <cell r="J162">
            <v>2262399.41</v>
          </cell>
          <cell r="K162">
            <v>0</v>
          </cell>
          <cell r="L162">
            <v>0</v>
          </cell>
          <cell r="M162">
            <v>0</v>
          </cell>
          <cell r="N162">
            <v>2262399.41</v>
          </cell>
          <cell r="O162">
            <v>2262399.41</v>
          </cell>
          <cell r="P162">
            <v>0</v>
          </cell>
          <cell r="Q162">
            <v>2262399.41</v>
          </cell>
          <cell r="R162">
            <v>0</v>
          </cell>
          <cell r="S162">
            <v>1204981.0557821728</v>
          </cell>
          <cell r="T162">
            <v>1204981.0557821728</v>
          </cell>
          <cell r="U162">
            <v>0</v>
          </cell>
          <cell r="V162">
            <v>0</v>
          </cell>
          <cell r="W162">
            <v>0</v>
          </cell>
          <cell r="X162">
            <v>1204981.0557821728</v>
          </cell>
          <cell r="Y162">
            <v>0</v>
          </cell>
          <cell r="Z162">
            <v>0</v>
          </cell>
          <cell r="AA162">
            <v>0</v>
          </cell>
          <cell r="AB162" t="e">
            <v>#DIV/0!</v>
          </cell>
          <cell r="AC162" t="str">
            <v>Inactive</v>
          </cell>
          <cell r="AD162">
            <v>1204981.0557821728</v>
          </cell>
        </row>
        <row r="163">
          <cell r="A163" t="str">
            <v>Santa Monica</v>
          </cell>
          <cell r="B163">
            <v>27316204.352619976</v>
          </cell>
          <cell r="C163">
            <v>0</v>
          </cell>
          <cell r="D163">
            <v>27316204.352619976</v>
          </cell>
          <cell r="E163">
            <v>0</v>
          </cell>
          <cell r="F163">
            <v>0</v>
          </cell>
          <cell r="G163">
            <v>0</v>
          </cell>
          <cell r="H163">
            <v>27316204.352619976</v>
          </cell>
          <cell r="I163">
            <v>0</v>
          </cell>
          <cell r="J163">
            <v>26665856.929999996</v>
          </cell>
          <cell r="K163">
            <v>0</v>
          </cell>
          <cell r="L163">
            <v>0</v>
          </cell>
          <cell r="M163">
            <v>0</v>
          </cell>
          <cell r="N163">
            <v>26665856.929999996</v>
          </cell>
          <cell r="O163">
            <v>26665856.929999996</v>
          </cell>
          <cell r="P163">
            <v>0</v>
          </cell>
          <cell r="Q163">
            <v>26665856.929999996</v>
          </cell>
          <cell r="R163">
            <v>0</v>
          </cell>
          <cell r="S163">
            <v>650347.42261997983</v>
          </cell>
          <cell r="T163">
            <v>650347.42261997983</v>
          </cell>
          <cell r="U163">
            <v>0</v>
          </cell>
          <cell r="V163">
            <v>0</v>
          </cell>
          <cell r="W163">
            <v>0</v>
          </cell>
          <cell r="X163">
            <v>650347.42261997983</v>
          </cell>
          <cell r="Y163">
            <v>0</v>
          </cell>
          <cell r="Z163">
            <v>0</v>
          </cell>
          <cell r="AA163">
            <v>9498140.3000000007</v>
          </cell>
          <cell r="AB163" t="e">
            <v>#DIV/0!</v>
          </cell>
          <cell r="AC163" t="str">
            <v xml:space="preserve">Active </v>
          </cell>
          <cell r="AD163">
            <v>650347.42261997983</v>
          </cell>
        </row>
        <row r="164">
          <cell r="A164" t="str">
            <v>Santa Paula</v>
          </cell>
          <cell r="B164">
            <v>3566465.2486466328</v>
          </cell>
          <cell r="C164">
            <v>0</v>
          </cell>
          <cell r="D164">
            <v>3566465.2486466328</v>
          </cell>
          <cell r="E164">
            <v>25000</v>
          </cell>
          <cell r="F164">
            <v>0</v>
          </cell>
          <cell r="G164">
            <v>25000</v>
          </cell>
          <cell r="H164">
            <v>3591465.2486466328</v>
          </cell>
          <cell r="I164">
            <v>0</v>
          </cell>
          <cell r="J164">
            <v>2481869.41</v>
          </cell>
          <cell r="K164">
            <v>0</v>
          </cell>
          <cell r="L164">
            <v>0</v>
          </cell>
          <cell r="M164">
            <v>0</v>
          </cell>
          <cell r="N164">
            <v>2481869.41</v>
          </cell>
          <cell r="O164">
            <v>2481869.41</v>
          </cell>
          <cell r="P164">
            <v>0</v>
          </cell>
          <cell r="Q164">
            <v>2481869.41</v>
          </cell>
          <cell r="R164">
            <v>0</v>
          </cell>
          <cell r="S164">
            <v>1109595.8386466326</v>
          </cell>
          <cell r="T164">
            <v>1109595.8386466326</v>
          </cell>
          <cell r="U164">
            <v>0</v>
          </cell>
          <cell r="V164">
            <v>0</v>
          </cell>
          <cell r="W164">
            <v>0</v>
          </cell>
          <cell r="X164">
            <v>1109595.8386466326</v>
          </cell>
          <cell r="Y164">
            <v>0</v>
          </cell>
          <cell r="Z164">
            <v>1100000</v>
          </cell>
          <cell r="AA164">
            <v>0</v>
          </cell>
          <cell r="AB164" t="e">
            <v>#DIV/0!</v>
          </cell>
          <cell r="AC164" t="str">
            <v xml:space="preserve">Inactive </v>
          </cell>
          <cell r="AD164">
            <v>1109595.8386466326</v>
          </cell>
        </row>
        <row r="165">
          <cell r="A165" t="str">
            <v>Seal Beach</v>
          </cell>
          <cell r="B165">
            <v>4259756.6879351474</v>
          </cell>
          <cell r="C165">
            <v>0</v>
          </cell>
          <cell r="D165">
            <v>4259756.6879351474</v>
          </cell>
          <cell r="E165">
            <v>0</v>
          </cell>
          <cell r="F165">
            <v>0</v>
          </cell>
          <cell r="G165">
            <v>0</v>
          </cell>
          <cell r="H165">
            <v>4259756.6879351474</v>
          </cell>
          <cell r="I165">
            <v>0</v>
          </cell>
          <cell r="J165">
            <v>4119518.42</v>
          </cell>
          <cell r="K165">
            <v>0</v>
          </cell>
          <cell r="L165">
            <v>0</v>
          </cell>
          <cell r="M165">
            <v>0</v>
          </cell>
          <cell r="N165">
            <v>4119518.42</v>
          </cell>
          <cell r="O165">
            <v>4119518.42</v>
          </cell>
          <cell r="P165">
            <v>0</v>
          </cell>
          <cell r="Q165">
            <v>4119518.42</v>
          </cell>
          <cell r="R165">
            <v>0</v>
          </cell>
          <cell r="S165">
            <v>140238.26793514751</v>
          </cell>
          <cell r="T165">
            <v>140238.26793514751</v>
          </cell>
          <cell r="U165">
            <v>0</v>
          </cell>
          <cell r="V165">
            <v>0</v>
          </cell>
          <cell r="W165">
            <v>0</v>
          </cell>
          <cell r="X165">
            <v>140238.26793514751</v>
          </cell>
          <cell r="Y165">
            <v>0</v>
          </cell>
          <cell r="Z165">
            <v>1100000</v>
          </cell>
          <cell r="AA165">
            <v>0</v>
          </cell>
          <cell r="AB165" t="e">
            <v>#DIV/0!</v>
          </cell>
          <cell r="AC165" t="str">
            <v xml:space="preserve">Active </v>
          </cell>
          <cell r="AD165">
            <v>140238.26793514751</v>
          </cell>
        </row>
        <row r="166">
          <cell r="A166" t="str">
            <v>Sierra Madre</v>
          </cell>
          <cell r="B166">
            <v>2849341.9493385633</v>
          </cell>
          <cell r="C166">
            <v>0</v>
          </cell>
          <cell r="D166">
            <v>2849341.9493385633</v>
          </cell>
          <cell r="E166">
            <v>-1172482.8071905021</v>
          </cell>
          <cell r="F166">
            <v>0</v>
          </cell>
          <cell r="G166">
            <v>-1172482.8071905021</v>
          </cell>
          <cell r="H166">
            <v>1676859.1421480612</v>
          </cell>
          <cell r="I166">
            <v>0</v>
          </cell>
          <cell r="J166">
            <v>1503455.23</v>
          </cell>
          <cell r="K166">
            <v>0</v>
          </cell>
          <cell r="L166">
            <v>0</v>
          </cell>
          <cell r="M166">
            <v>0</v>
          </cell>
          <cell r="N166">
            <v>1503455.23</v>
          </cell>
          <cell r="O166">
            <v>1503455.23</v>
          </cell>
          <cell r="P166">
            <v>0</v>
          </cell>
          <cell r="Q166">
            <v>1503455.23</v>
          </cell>
          <cell r="R166">
            <v>0</v>
          </cell>
          <cell r="S166">
            <v>173403.91214806121</v>
          </cell>
          <cell r="T166">
            <v>173403.91214806121</v>
          </cell>
          <cell r="U166">
            <v>0</v>
          </cell>
          <cell r="V166">
            <v>0</v>
          </cell>
          <cell r="W166">
            <v>0</v>
          </cell>
          <cell r="X166">
            <v>173403.91214806121</v>
          </cell>
          <cell r="Y166">
            <v>0</v>
          </cell>
          <cell r="Z166">
            <v>0</v>
          </cell>
          <cell r="AA166">
            <v>0</v>
          </cell>
          <cell r="AB166" t="e">
            <v>#DIV/0!</v>
          </cell>
          <cell r="AC166" t="str">
            <v>Inactive</v>
          </cell>
          <cell r="AD166">
            <v>173403.91214806121</v>
          </cell>
        </row>
        <row r="167">
          <cell r="A167" t="str">
            <v>Signal Hill</v>
          </cell>
          <cell r="B167">
            <v>2176520.2833786216</v>
          </cell>
          <cell r="C167">
            <v>0</v>
          </cell>
          <cell r="D167">
            <v>2176520.2833786216</v>
          </cell>
          <cell r="E167">
            <v>-60461.17941689631</v>
          </cell>
          <cell r="F167">
            <v>0</v>
          </cell>
          <cell r="G167">
            <v>-60461.17941689631</v>
          </cell>
          <cell r="H167">
            <v>2116059.1039617253</v>
          </cell>
          <cell r="I167">
            <v>0</v>
          </cell>
          <cell r="J167">
            <v>1398123.66</v>
          </cell>
          <cell r="K167">
            <v>0</v>
          </cell>
          <cell r="L167">
            <v>0</v>
          </cell>
          <cell r="M167">
            <v>0</v>
          </cell>
          <cell r="N167">
            <v>1398123.66</v>
          </cell>
          <cell r="O167">
            <v>1398123.66</v>
          </cell>
          <cell r="P167">
            <v>0</v>
          </cell>
          <cell r="Q167">
            <v>1398123.66</v>
          </cell>
          <cell r="R167">
            <v>0</v>
          </cell>
          <cell r="S167">
            <v>717935.44396172534</v>
          </cell>
          <cell r="T167">
            <v>717935.44396172534</v>
          </cell>
          <cell r="U167">
            <v>0</v>
          </cell>
          <cell r="V167">
            <v>0</v>
          </cell>
          <cell r="W167">
            <v>0</v>
          </cell>
          <cell r="X167">
            <v>717935.44396172534</v>
          </cell>
          <cell r="Y167">
            <v>0</v>
          </cell>
          <cell r="Z167">
            <v>0</v>
          </cell>
          <cell r="AA167">
            <v>267800</v>
          </cell>
          <cell r="AB167" t="e">
            <v>#DIV/0!</v>
          </cell>
          <cell r="AC167" t="str">
            <v>Inactive</v>
          </cell>
          <cell r="AD167">
            <v>717935.44396172534</v>
          </cell>
        </row>
        <row r="168">
          <cell r="A168" t="str">
            <v>Simi Valley</v>
          </cell>
          <cell r="B168">
            <v>10204700.537881488</v>
          </cell>
          <cell r="C168">
            <v>0</v>
          </cell>
          <cell r="D168">
            <v>10204700.537881488</v>
          </cell>
          <cell r="E168">
            <v>140000</v>
          </cell>
          <cell r="F168">
            <v>500000</v>
          </cell>
          <cell r="G168">
            <v>640000</v>
          </cell>
          <cell r="H168">
            <v>10844700.537881488</v>
          </cell>
          <cell r="I168">
            <v>0</v>
          </cell>
          <cell r="J168">
            <v>9230252.629999999</v>
          </cell>
          <cell r="K168">
            <v>0</v>
          </cell>
          <cell r="L168">
            <v>0</v>
          </cell>
          <cell r="M168">
            <v>0</v>
          </cell>
          <cell r="N168">
            <v>9230252.629999999</v>
          </cell>
          <cell r="O168">
            <v>9230252.629999999</v>
          </cell>
          <cell r="P168">
            <v>190734.08000000002</v>
          </cell>
          <cell r="Q168">
            <v>9420986.709999999</v>
          </cell>
          <cell r="R168">
            <v>0</v>
          </cell>
          <cell r="S168">
            <v>1423713.8278814889</v>
          </cell>
          <cell r="T168">
            <v>1423713.8278814889</v>
          </cell>
          <cell r="U168">
            <v>0</v>
          </cell>
          <cell r="V168">
            <v>959265.91999999993</v>
          </cell>
          <cell r="W168">
            <v>959265.91999999993</v>
          </cell>
          <cell r="X168">
            <v>464447.90788148902</v>
          </cell>
          <cell r="Y168">
            <v>0</v>
          </cell>
          <cell r="Z168">
            <v>0</v>
          </cell>
          <cell r="AA168">
            <v>2993518.59</v>
          </cell>
          <cell r="AB168" t="e">
            <v>#DIV/0!</v>
          </cell>
          <cell r="AC168" t="str">
            <v xml:space="preserve">Active </v>
          </cell>
          <cell r="AD168">
            <v>0</v>
          </cell>
        </row>
        <row r="169">
          <cell r="A169" t="str">
            <v>South El Monte</v>
          </cell>
          <cell r="B169">
            <v>4071335.7743412885</v>
          </cell>
          <cell r="C169">
            <v>0</v>
          </cell>
          <cell r="D169">
            <v>4071335.7743412885</v>
          </cell>
          <cell r="E169">
            <v>57000</v>
          </cell>
          <cell r="F169">
            <v>0</v>
          </cell>
          <cell r="G169">
            <v>57000</v>
          </cell>
          <cell r="H169">
            <v>4128335.7743412885</v>
          </cell>
          <cell r="I169">
            <v>0</v>
          </cell>
          <cell r="J169">
            <v>3467427.98</v>
          </cell>
          <cell r="K169">
            <v>0</v>
          </cell>
          <cell r="L169">
            <v>0</v>
          </cell>
          <cell r="M169">
            <v>0</v>
          </cell>
          <cell r="N169">
            <v>3467427.98</v>
          </cell>
          <cell r="O169">
            <v>3467427.98</v>
          </cell>
          <cell r="P169">
            <v>0</v>
          </cell>
          <cell r="Q169">
            <v>3467427.98</v>
          </cell>
          <cell r="R169">
            <v>0</v>
          </cell>
          <cell r="S169">
            <v>660907.79434128851</v>
          </cell>
          <cell r="T169">
            <v>660907.79434128851</v>
          </cell>
          <cell r="U169">
            <v>0</v>
          </cell>
          <cell r="V169">
            <v>0</v>
          </cell>
          <cell r="W169">
            <v>0</v>
          </cell>
          <cell r="X169">
            <v>660907.79434128851</v>
          </cell>
          <cell r="Y169">
            <v>0</v>
          </cell>
          <cell r="Z169">
            <v>2300000</v>
          </cell>
          <cell r="AA169">
            <v>0</v>
          </cell>
          <cell r="AB169" t="e">
            <v>#DIV/0!</v>
          </cell>
          <cell r="AC169" t="str">
            <v xml:space="preserve">Active </v>
          </cell>
          <cell r="AD169">
            <v>660907.79434128851</v>
          </cell>
        </row>
        <row r="170">
          <cell r="A170" t="str">
            <v>South Gate</v>
          </cell>
          <cell r="B170">
            <v>14499763.759033848</v>
          </cell>
          <cell r="C170">
            <v>0</v>
          </cell>
          <cell r="D170">
            <v>14499763.759033848</v>
          </cell>
          <cell r="E170">
            <v>-787095.84097469598</v>
          </cell>
          <cell r="F170">
            <v>4000000</v>
          </cell>
          <cell r="G170">
            <v>3212904.159025304</v>
          </cell>
          <cell r="H170">
            <v>17712667.918059152</v>
          </cell>
          <cell r="I170">
            <v>0</v>
          </cell>
          <cell r="J170">
            <v>9208613.3200000022</v>
          </cell>
          <cell r="K170">
            <v>0</v>
          </cell>
          <cell r="L170">
            <v>0</v>
          </cell>
          <cell r="M170">
            <v>0</v>
          </cell>
          <cell r="N170">
            <v>9208613.3200000022</v>
          </cell>
          <cell r="O170">
            <v>9208613.3200000022</v>
          </cell>
          <cell r="P170">
            <v>103783.69</v>
          </cell>
          <cell r="Q170">
            <v>9312397.0100000016</v>
          </cell>
          <cell r="R170">
            <v>0</v>
          </cell>
          <cell r="S170">
            <v>8400270.90805915</v>
          </cell>
          <cell r="T170">
            <v>8400270.90805915</v>
          </cell>
          <cell r="U170">
            <v>0</v>
          </cell>
          <cell r="V170">
            <v>7796216.3100000005</v>
          </cell>
          <cell r="W170">
            <v>7796216.3100000005</v>
          </cell>
          <cell r="X170">
            <v>604054.59805914946</v>
          </cell>
          <cell r="Y170">
            <v>0</v>
          </cell>
          <cell r="Z170">
            <v>4900000</v>
          </cell>
          <cell r="AA170">
            <v>550155.89</v>
          </cell>
          <cell r="AB170" t="e">
            <v>#DIV/0!</v>
          </cell>
          <cell r="AC170" t="str">
            <v xml:space="preserve">Active </v>
          </cell>
          <cell r="AD170">
            <v>0</v>
          </cell>
        </row>
        <row r="171">
          <cell r="A171" t="str">
            <v>South Pasadena</v>
          </cell>
          <cell r="B171">
            <v>5993243.3203911809</v>
          </cell>
          <cell r="C171">
            <v>0</v>
          </cell>
          <cell r="D171">
            <v>5993243.3203911809</v>
          </cell>
          <cell r="E171">
            <v>516287.17960881925</v>
          </cell>
          <cell r="F171">
            <v>2150000</v>
          </cell>
          <cell r="G171">
            <v>2666287.1796088191</v>
          </cell>
          <cell r="H171">
            <v>8659530.5</v>
          </cell>
          <cell r="I171">
            <v>0</v>
          </cell>
          <cell r="J171">
            <v>4703236</v>
          </cell>
          <cell r="K171">
            <v>0</v>
          </cell>
          <cell r="L171">
            <v>0</v>
          </cell>
          <cell r="M171">
            <v>0</v>
          </cell>
          <cell r="N171">
            <v>4703236</v>
          </cell>
          <cell r="O171">
            <v>4703236</v>
          </cell>
          <cell r="P171">
            <v>2077035.11</v>
          </cell>
          <cell r="Q171">
            <v>6780271.1100000003</v>
          </cell>
          <cell r="R171">
            <v>0</v>
          </cell>
          <cell r="S171">
            <v>1879259.3899999997</v>
          </cell>
          <cell r="T171">
            <v>1879259.3899999997</v>
          </cell>
          <cell r="U171">
            <v>0</v>
          </cell>
          <cell r="V171">
            <v>1872964.89</v>
          </cell>
          <cell r="W171">
            <v>1872964.89</v>
          </cell>
          <cell r="X171">
            <v>6294.4999999997672</v>
          </cell>
          <cell r="Y171">
            <v>0</v>
          </cell>
          <cell r="AA171">
            <v>2726013.85</v>
          </cell>
          <cell r="AB171" t="e">
            <v>#DIV/0!</v>
          </cell>
          <cell r="AC171" t="str">
            <v xml:space="preserve">Active </v>
          </cell>
          <cell r="AD171">
            <v>0</v>
          </cell>
        </row>
        <row r="172">
          <cell r="A172" t="str">
            <v>Stanton</v>
          </cell>
          <cell r="B172">
            <v>3736255.1098512509</v>
          </cell>
          <cell r="C172">
            <v>0</v>
          </cell>
          <cell r="D172">
            <v>3736255.1098512509</v>
          </cell>
          <cell r="E172">
            <v>73391.890148749095</v>
          </cell>
          <cell r="F172">
            <v>2100000</v>
          </cell>
          <cell r="G172">
            <v>2173391.8901487491</v>
          </cell>
          <cell r="H172">
            <v>5909647</v>
          </cell>
          <cell r="I172">
            <v>0</v>
          </cell>
          <cell r="J172">
            <v>1566192</v>
          </cell>
          <cell r="K172">
            <v>0</v>
          </cell>
          <cell r="L172">
            <v>0</v>
          </cell>
          <cell r="M172">
            <v>0</v>
          </cell>
          <cell r="N172">
            <v>1566192</v>
          </cell>
          <cell r="O172">
            <v>1566192</v>
          </cell>
          <cell r="P172">
            <v>462996.63000000006</v>
          </cell>
          <cell r="Q172">
            <v>2029188.6300000001</v>
          </cell>
          <cell r="R172">
            <v>0</v>
          </cell>
          <cell r="S172">
            <v>3880458.37</v>
          </cell>
          <cell r="T172">
            <v>3880458.37</v>
          </cell>
          <cell r="U172">
            <v>0</v>
          </cell>
          <cell r="V172">
            <v>3837003.37</v>
          </cell>
          <cell r="W172">
            <v>3837003.37</v>
          </cell>
          <cell r="X172">
            <v>43455</v>
          </cell>
          <cell r="Y172">
            <v>0</v>
          </cell>
          <cell r="Z172">
            <v>0</v>
          </cell>
          <cell r="AA172">
            <v>0</v>
          </cell>
          <cell r="AB172" t="e">
            <v>#DIV/0!</v>
          </cell>
          <cell r="AC172" t="str">
            <v xml:space="preserve">Active </v>
          </cell>
          <cell r="AD172">
            <v>0</v>
          </cell>
        </row>
        <row r="173">
          <cell r="A173" t="str">
            <v>Tehachapi</v>
          </cell>
          <cell r="B173">
            <v>924791.13976819278</v>
          </cell>
          <cell r="C173">
            <v>0</v>
          </cell>
          <cell r="D173">
            <v>924791.13976819278</v>
          </cell>
          <cell r="E173">
            <v>7388970</v>
          </cell>
          <cell r="F173">
            <v>0</v>
          </cell>
          <cell r="G173">
            <v>7388970</v>
          </cell>
          <cell r="H173">
            <v>8313761.1397681925</v>
          </cell>
          <cell r="I173">
            <v>0</v>
          </cell>
          <cell r="J173">
            <v>1009802.42</v>
          </cell>
          <cell r="K173">
            <v>0</v>
          </cell>
          <cell r="L173">
            <v>0</v>
          </cell>
          <cell r="M173">
            <v>0</v>
          </cell>
          <cell r="N173">
            <v>1009802.42</v>
          </cell>
          <cell r="O173">
            <v>1009802.42</v>
          </cell>
          <cell r="P173">
            <v>137721.16999999998</v>
          </cell>
          <cell r="Q173">
            <v>1147523.5900000001</v>
          </cell>
          <cell r="R173">
            <v>0</v>
          </cell>
          <cell r="S173">
            <v>7166237.5497681927</v>
          </cell>
          <cell r="T173">
            <v>7166237.5497681927</v>
          </cell>
          <cell r="U173">
            <v>0</v>
          </cell>
          <cell r="V173">
            <v>5162278.83</v>
          </cell>
          <cell r="W173">
            <v>5162278.83</v>
          </cell>
          <cell r="X173">
            <v>2003958.7197681926</v>
          </cell>
          <cell r="Y173">
            <v>0</v>
          </cell>
          <cell r="Z173">
            <v>5050000</v>
          </cell>
          <cell r="AA173">
            <v>0</v>
          </cell>
          <cell r="AB173" t="e">
            <v>#DIV/0!</v>
          </cell>
          <cell r="AC173" t="str">
            <v xml:space="preserve">Active </v>
          </cell>
          <cell r="AD173">
            <v>2003958.7197681926</v>
          </cell>
        </row>
        <row r="174">
          <cell r="A174" t="str">
            <v>Temecula</v>
          </cell>
          <cell r="B174">
            <v>1958117.9960884873</v>
          </cell>
          <cell r="C174">
            <v>0</v>
          </cell>
          <cell r="D174">
            <v>1958117.9960884873</v>
          </cell>
          <cell r="E174">
            <v>-57411.317034999433</v>
          </cell>
          <cell r="F174">
            <v>0</v>
          </cell>
          <cell r="G174">
            <v>-57411.317034999433</v>
          </cell>
          <cell r="H174">
            <v>1900706.679053488</v>
          </cell>
          <cell r="I174">
            <v>0</v>
          </cell>
          <cell r="J174">
            <v>1572177.81</v>
          </cell>
          <cell r="K174">
            <v>0</v>
          </cell>
          <cell r="L174">
            <v>0</v>
          </cell>
          <cell r="M174">
            <v>0</v>
          </cell>
          <cell r="N174">
            <v>1572177.81</v>
          </cell>
          <cell r="O174">
            <v>1572177.81</v>
          </cell>
          <cell r="P174">
            <v>0</v>
          </cell>
          <cell r="Q174">
            <v>1572177.81</v>
          </cell>
          <cell r="R174">
            <v>0</v>
          </cell>
          <cell r="S174">
            <v>328528.8690534879</v>
          </cell>
          <cell r="T174">
            <v>328528.8690534879</v>
          </cell>
          <cell r="U174">
            <v>0</v>
          </cell>
          <cell r="V174">
            <v>0</v>
          </cell>
          <cell r="W174">
            <v>0</v>
          </cell>
          <cell r="X174">
            <v>328528.8690534879</v>
          </cell>
          <cell r="Y174">
            <v>0</v>
          </cell>
          <cell r="Z174">
            <v>1800000</v>
          </cell>
          <cell r="AA174">
            <v>0</v>
          </cell>
          <cell r="AB174">
            <v>0</v>
          </cell>
          <cell r="AC174" t="str">
            <v>Inactive</v>
          </cell>
          <cell r="AD174">
            <v>328528.8690534879</v>
          </cell>
        </row>
        <row r="175">
          <cell r="A175" t="str">
            <v>Temple City</v>
          </cell>
          <cell r="B175">
            <v>6977183.9546375545</v>
          </cell>
          <cell r="C175">
            <v>0</v>
          </cell>
          <cell r="D175">
            <v>6977183.9546375545</v>
          </cell>
          <cell r="E175">
            <v>0</v>
          </cell>
          <cell r="F175">
            <v>0</v>
          </cell>
          <cell r="G175">
            <v>0</v>
          </cell>
          <cell r="H175">
            <v>6977183.9546375545</v>
          </cell>
          <cell r="I175">
            <v>0</v>
          </cell>
          <cell r="J175">
            <v>7241714.589999998</v>
          </cell>
          <cell r="K175">
            <v>0</v>
          </cell>
          <cell r="L175">
            <v>0</v>
          </cell>
          <cell r="M175">
            <v>0</v>
          </cell>
          <cell r="N175">
            <v>7241714.589999998</v>
          </cell>
          <cell r="O175">
            <v>7241714.589999998</v>
          </cell>
          <cell r="P175">
            <v>0</v>
          </cell>
          <cell r="Q175">
            <v>7241714.589999998</v>
          </cell>
          <cell r="R175">
            <v>-264530.63536244351</v>
          </cell>
          <cell r="S175">
            <v>0</v>
          </cell>
          <cell r="T175">
            <v>-264530.63536244351</v>
          </cell>
          <cell r="U175">
            <v>0</v>
          </cell>
          <cell r="V175">
            <v>0</v>
          </cell>
          <cell r="W175">
            <v>0</v>
          </cell>
          <cell r="X175">
            <v>0</v>
          </cell>
          <cell r="Y175">
            <v>-264530.63536244351</v>
          </cell>
          <cell r="Z175">
            <v>0</v>
          </cell>
          <cell r="AA175">
            <v>2257764.73</v>
          </cell>
          <cell r="AB175" t="e">
            <v>#DIV/0!</v>
          </cell>
          <cell r="AC175" t="str">
            <v>Inactive</v>
          </cell>
          <cell r="AD175">
            <v>-264530.63536244351</v>
          </cell>
        </row>
        <row r="176">
          <cell r="A176" t="str">
            <v>Thousand Oaks</v>
          </cell>
          <cell r="B176">
            <v>9728562.416752262</v>
          </cell>
          <cell r="C176">
            <v>0</v>
          </cell>
          <cell r="D176">
            <v>9728562.416752262</v>
          </cell>
          <cell r="E176">
            <v>0</v>
          </cell>
          <cell r="F176">
            <v>250000</v>
          </cell>
          <cell r="G176">
            <v>250000</v>
          </cell>
          <cell r="H176">
            <v>9978562.416752262</v>
          </cell>
          <cell r="I176">
            <v>0</v>
          </cell>
          <cell r="J176">
            <v>7671781.3199999994</v>
          </cell>
          <cell r="K176">
            <v>0</v>
          </cell>
          <cell r="L176">
            <v>0</v>
          </cell>
          <cell r="M176">
            <v>0</v>
          </cell>
          <cell r="N176">
            <v>7671781.3199999994</v>
          </cell>
          <cell r="O176">
            <v>7671781.3199999994</v>
          </cell>
          <cell r="P176">
            <v>295022.34999999998</v>
          </cell>
          <cell r="Q176">
            <v>7966803.669999999</v>
          </cell>
          <cell r="R176">
            <v>0</v>
          </cell>
          <cell r="S176">
            <v>2011758.746752263</v>
          </cell>
          <cell r="T176">
            <v>2011758.746752263</v>
          </cell>
          <cell r="U176">
            <v>0</v>
          </cell>
          <cell r="V176">
            <v>1704977.65</v>
          </cell>
          <cell r="W176">
            <v>1704977.65</v>
          </cell>
          <cell r="X176">
            <v>306781.09675226314</v>
          </cell>
          <cell r="Y176">
            <v>0</v>
          </cell>
          <cell r="Z176">
            <v>0</v>
          </cell>
          <cell r="AA176">
            <v>2065010.99</v>
          </cell>
          <cell r="AB176" t="e">
            <v>#DIV/0!</v>
          </cell>
          <cell r="AC176" t="str">
            <v xml:space="preserve">Active </v>
          </cell>
          <cell r="AD176">
            <v>306781.09675226314</v>
          </cell>
        </row>
        <row r="177">
          <cell r="A177" t="str">
            <v>Torrance</v>
          </cell>
          <cell r="B177">
            <v>28207567.334756471</v>
          </cell>
          <cell r="C177">
            <v>0</v>
          </cell>
          <cell r="D177">
            <v>28207567.334756471</v>
          </cell>
          <cell r="E177">
            <v>250000</v>
          </cell>
          <cell r="F177">
            <v>0</v>
          </cell>
          <cell r="G177">
            <v>250000</v>
          </cell>
          <cell r="H177">
            <v>28457567.334756471</v>
          </cell>
          <cell r="I177">
            <v>0</v>
          </cell>
          <cell r="J177">
            <v>24564261.379999999</v>
          </cell>
          <cell r="K177">
            <v>0</v>
          </cell>
          <cell r="L177">
            <v>0</v>
          </cell>
          <cell r="M177">
            <v>0</v>
          </cell>
          <cell r="N177">
            <v>24564261.379999999</v>
          </cell>
          <cell r="O177">
            <v>24564261.379999999</v>
          </cell>
          <cell r="P177">
            <v>0</v>
          </cell>
          <cell r="Q177">
            <v>24564261.379999999</v>
          </cell>
          <cell r="R177">
            <v>0</v>
          </cell>
          <cell r="S177">
            <v>3893305.9547564723</v>
          </cell>
          <cell r="T177">
            <v>3893305.9547564723</v>
          </cell>
          <cell r="U177">
            <v>0</v>
          </cell>
          <cell r="V177">
            <v>0</v>
          </cell>
          <cell r="W177">
            <v>0</v>
          </cell>
          <cell r="X177">
            <v>3893305.9547564723</v>
          </cell>
          <cell r="Y177">
            <v>0</v>
          </cell>
          <cell r="Z177">
            <v>3000000</v>
          </cell>
          <cell r="AA177">
            <v>7429239.7800000003</v>
          </cell>
          <cell r="AB177" t="e">
            <v>#DIV/0!</v>
          </cell>
          <cell r="AC177" t="str">
            <v xml:space="preserve">Active </v>
          </cell>
          <cell r="AD177">
            <v>3893305.9547564723</v>
          </cell>
        </row>
        <row r="178">
          <cell r="A178" t="str">
            <v>Tulare</v>
          </cell>
          <cell r="B178">
            <v>4463638.8566803932</v>
          </cell>
          <cell r="C178">
            <v>0</v>
          </cell>
          <cell r="D178">
            <v>4463638.8566803932</v>
          </cell>
          <cell r="E178">
            <v>3416247.2271466888</v>
          </cell>
          <cell r="F178">
            <v>0</v>
          </cell>
          <cell r="G178">
            <v>3416247.2271466888</v>
          </cell>
          <cell r="H178">
            <v>7879886.0838270821</v>
          </cell>
          <cell r="I178">
            <v>0</v>
          </cell>
          <cell r="J178">
            <v>7395322.71</v>
          </cell>
          <cell r="K178">
            <v>0</v>
          </cell>
          <cell r="L178">
            <v>0</v>
          </cell>
          <cell r="M178">
            <v>0</v>
          </cell>
          <cell r="N178">
            <v>7395322.71</v>
          </cell>
          <cell r="O178">
            <v>7395322.71</v>
          </cell>
          <cell r="P178">
            <v>0</v>
          </cell>
          <cell r="Q178">
            <v>7395322.71</v>
          </cell>
          <cell r="R178">
            <v>0</v>
          </cell>
          <cell r="S178">
            <v>484563.3738270821</v>
          </cell>
          <cell r="T178">
            <v>484563.3738270821</v>
          </cell>
          <cell r="U178">
            <v>0</v>
          </cell>
          <cell r="V178">
            <v>0</v>
          </cell>
          <cell r="W178">
            <v>0</v>
          </cell>
          <cell r="X178">
            <v>484563.3738270821</v>
          </cell>
          <cell r="Y178">
            <v>0</v>
          </cell>
          <cell r="Z178">
            <v>0</v>
          </cell>
          <cell r="AA178">
            <v>0</v>
          </cell>
          <cell r="AB178" t="e">
            <v>#DIV/0!</v>
          </cell>
          <cell r="AC178" t="str">
            <v>Active</v>
          </cell>
          <cell r="AD178">
            <v>484563.3738270821</v>
          </cell>
        </row>
        <row r="179">
          <cell r="A179" t="str">
            <v>Tustin</v>
          </cell>
          <cell r="B179">
            <v>6432011.4646761985</v>
          </cell>
          <cell r="C179">
            <v>0</v>
          </cell>
          <cell r="D179">
            <v>6432011.4646761985</v>
          </cell>
          <cell r="E179">
            <v>0</v>
          </cell>
          <cell r="F179">
            <v>0</v>
          </cell>
          <cell r="G179">
            <v>0</v>
          </cell>
          <cell r="H179">
            <v>6432011.4646761985</v>
          </cell>
          <cell r="I179">
            <v>0</v>
          </cell>
          <cell r="J179">
            <v>4952175.8499999996</v>
          </cell>
          <cell r="K179">
            <v>0</v>
          </cell>
          <cell r="L179">
            <v>0</v>
          </cell>
          <cell r="M179">
            <v>0</v>
          </cell>
          <cell r="N179">
            <v>4952175.8499999996</v>
          </cell>
          <cell r="O179">
            <v>4952175.8499999996</v>
          </cell>
          <cell r="P179">
            <v>59568.56</v>
          </cell>
          <cell r="Q179">
            <v>5011744.4099999992</v>
          </cell>
          <cell r="R179">
            <v>0</v>
          </cell>
          <cell r="S179">
            <v>1420267.0546761993</v>
          </cell>
          <cell r="T179">
            <v>1420267.0546761993</v>
          </cell>
          <cell r="U179">
            <v>0</v>
          </cell>
          <cell r="V179">
            <v>1360431.44</v>
          </cell>
          <cell r="W179">
            <v>1360431.44</v>
          </cell>
          <cell r="X179">
            <v>59835.614676199388</v>
          </cell>
          <cell r="Y179">
            <v>0</v>
          </cell>
          <cell r="Z179">
            <v>0</v>
          </cell>
          <cell r="AA179">
            <v>1553147.17</v>
          </cell>
          <cell r="AB179" t="e">
            <v>#DIV/0!</v>
          </cell>
          <cell r="AC179" t="str">
            <v xml:space="preserve">Active </v>
          </cell>
          <cell r="AD179">
            <v>59835.614676199388</v>
          </cell>
        </row>
        <row r="180">
          <cell r="A180" t="str">
            <v>Twentynine Palms</v>
          </cell>
          <cell r="B180">
            <v>2672153.4532673913</v>
          </cell>
          <cell r="C180">
            <v>0</v>
          </cell>
          <cell r="D180">
            <v>2672153.4532673913</v>
          </cell>
          <cell r="E180">
            <v>0</v>
          </cell>
          <cell r="F180">
            <v>0</v>
          </cell>
          <cell r="G180">
            <v>0</v>
          </cell>
          <cell r="H180">
            <v>2672153.4532673913</v>
          </cell>
          <cell r="I180">
            <v>0</v>
          </cell>
          <cell r="J180">
            <v>2644614.7599999998</v>
          </cell>
          <cell r="K180">
            <v>0</v>
          </cell>
          <cell r="L180">
            <v>0</v>
          </cell>
          <cell r="M180">
            <v>0</v>
          </cell>
          <cell r="N180">
            <v>2644614.7599999998</v>
          </cell>
          <cell r="O180">
            <v>2644614.7599999998</v>
          </cell>
          <cell r="P180">
            <v>0</v>
          </cell>
          <cell r="Q180">
            <v>2644614.7599999998</v>
          </cell>
          <cell r="R180">
            <v>0</v>
          </cell>
          <cell r="S180">
            <v>27538.693267391529</v>
          </cell>
          <cell r="T180">
            <v>27538.693267391529</v>
          </cell>
          <cell r="U180">
            <v>0</v>
          </cell>
          <cell r="V180">
            <v>0</v>
          </cell>
          <cell r="W180">
            <v>0</v>
          </cell>
          <cell r="X180">
            <v>27538.693267391529</v>
          </cell>
          <cell r="Y180">
            <v>0</v>
          </cell>
          <cell r="Z180">
            <v>1700000</v>
          </cell>
          <cell r="AA180">
            <v>0</v>
          </cell>
          <cell r="AB180" t="e">
            <v>#DIV/0!</v>
          </cell>
          <cell r="AC180" t="str">
            <v xml:space="preserve">Active </v>
          </cell>
          <cell r="AD180">
            <v>27538.693267391529</v>
          </cell>
        </row>
        <row r="181">
          <cell r="A181" t="str">
            <v>Unincorporated Fresno</v>
          </cell>
          <cell r="B181">
            <v>1166179.1858074903</v>
          </cell>
          <cell r="C181">
            <v>0</v>
          </cell>
          <cell r="D181">
            <v>1166179.1858074903</v>
          </cell>
          <cell r="E181">
            <v>-177686.17030609213</v>
          </cell>
          <cell r="F181">
            <v>0</v>
          </cell>
          <cell r="G181">
            <v>-177686.17030609213</v>
          </cell>
          <cell r="H181">
            <v>988493.01550139813</v>
          </cell>
          <cell r="I181">
            <v>0</v>
          </cell>
          <cell r="J181">
            <v>278609</v>
          </cell>
          <cell r="K181">
            <v>0</v>
          </cell>
          <cell r="L181">
            <v>0</v>
          </cell>
          <cell r="M181">
            <v>0</v>
          </cell>
          <cell r="N181">
            <v>278609</v>
          </cell>
          <cell r="O181">
            <v>278609</v>
          </cell>
          <cell r="P181">
            <v>0</v>
          </cell>
          <cell r="Q181">
            <v>278609</v>
          </cell>
          <cell r="R181">
            <v>0</v>
          </cell>
          <cell r="S181">
            <v>709884.01550139813</v>
          </cell>
          <cell r="T181">
            <v>709884.01550139813</v>
          </cell>
          <cell r="U181">
            <v>0</v>
          </cell>
          <cell r="V181">
            <v>0</v>
          </cell>
          <cell r="W181">
            <v>0</v>
          </cell>
          <cell r="X181">
            <v>709884.01550139813</v>
          </cell>
          <cell r="Y181">
            <v>0</v>
          </cell>
          <cell r="Z181">
            <v>800000</v>
          </cell>
          <cell r="AA181">
            <v>61786</v>
          </cell>
          <cell r="AB181" t="e">
            <v>#DIV/0!</v>
          </cell>
          <cell r="AC181" t="str">
            <v>Inactive</v>
          </cell>
          <cell r="AD181">
            <v>709884.01550139813</v>
          </cell>
        </row>
        <row r="182">
          <cell r="A182" t="str">
            <v>Unincorporated Imperial</v>
          </cell>
          <cell r="B182">
            <v>214468.75436010023</v>
          </cell>
          <cell r="C182">
            <v>0</v>
          </cell>
          <cell r="D182">
            <v>214468.75436010023</v>
          </cell>
          <cell r="E182">
            <v>-48794.949782658179</v>
          </cell>
          <cell r="F182">
            <v>0</v>
          </cell>
          <cell r="G182">
            <v>-48794.949782658179</v>
          </cell>
          <cell r="H182">
            <v>165673.80457744206</v>
          </cell>
          <cell r="I182">
            <v>0</v>
          </cell>
          <cell r="J182">
            <v>0</v>
          </cell>
          <cell r="K182">
            <v>0</v>
          </cell>
          <cell r="L182">
            <v>0</v>
          </cell>
          <cell r="M182">
            <v>0</v>
          </cell>
          <cell r="N182">
            <v>0</v>
          </cell>
          <cell r="O182">
            <v>0</v>
          </cell>
          <cell r="P182">
            <v>0</v>
          </cell>
          <cell r="Q182">
            <v>0</v>
          </cell>
          <cell r="R182">
            <v>0</v>
          </cell>
          <cell r="S182">
            <v>165673.80457744206</v>
          </cell>
          <cell r="T182">
            <v>165673.80457744206</v>
          </cell>
          <cell r="U182">
            <v>0</v>
          </cell>
          <cell r="V182">
            <v>0</v>
          </cell>
          <cell r="W182">
            <v>0</v>
          </cell>
          <cell r="X182">
            <v>165673.80457744206</v>
          </cell>
          <cell r="Y182">
            <v>0</v>
          </cell>
          <cell r="Z182">
            <v>0</v>
          </cell>
          <cell r="AA182">
            <v>0</v>
          </cell>
          <cell r="AB182" t="e">
            <v>#DIV/0!</v>
          </cell>
          <cell r="AC182" t="str">
            <v>Inactive</v>
          </cell>
          <cell r="AD182">
            <v>165673.80457744206</v>
          </cell>
        </row>
        <row r="183">
          <cell r="A183" t="str">
            <v>Unincorporated Inyo</v>
          </cell>
          <cell r="B183">
            <v>1745675.5253207851</v>
          </cell>
          <cell r="C183">
            <v>0</v>
          </cell>
          <cell r="D183">
            <v>1745675.5253207851</v>
          </cell>
          <cell r="E183">
            <v>-107190.31578864263</v>
          </cell>
          <cell r="F183">
            <v>0</v>
          </cell>
          <cell r="G183">
            <v>-107190.31578864263</v>
          </cell>
          <cell r="H183">
            <v>1638485.2095321424</v>
          </cell>
          <cell r="I183">
            <v>0</v>
          </cell>
          <cell r="J183">
            <v>1025102.43</v>
          </cell>
          <cell r="K183">
            <v>0</v>
          </cell>
          <cell r="L183">
            <v>0</v>
          </cell>
          <cell r="M183">
            <v>0</v>
          </cell>
          <cell r="N183">
            <v>1025102.43</v>
          </cell>
          <cell r="O183">
            <v>1025102.43</v>
          </cell>
          <cell r="P183">
            <v>0</v>
          </cell>
          <cell r="Q183">
            <v>1025102.43</v>
          </cell>
          <cell r="R183">
            <v>0</v>
          </cell>
          <cell r="S183">
            <v>613382.77953214233</v>
          </cell>
          <cell r="T183">
            <v>613382.77953214233</v>
          </cell>
          <cell r="U183">
            <v>0</v>
          </cell>
          <cell r="V183">
            <v>0</v>
          </cell>
          <cell r="W183">
            <v>0</v>
          </cell>
          <cell r="X183">
            <v>613382.77953214233</v>
          </cell>
          <cell r="Y183">
            <v>0</v>
          </cell>
          <cell r="Z183">
            <v>0</v>
          </cell>
          <cell r="AA183">
            <v>0</v>
          </cell>
          <cell r="AB183" t="e">
            <v>#DIV/0!</v>
          </cell>
          <cell r="AC183" t="str">
            <v>Inactive</v>
          </cell>
          <cell r="AD183">
            <v>613382.77953214233</v>
          </cell>
        </row>
        <row r="184">
          <cell r="A184" t="str">
            <v>Unincorporated Kern</v>
          </cell>
          <cell r="B184">
            <v>16960819.344428789</v>
          </cell>
          <cell r="C184">
            <v>0</v>
          </cell>
          <cell r="D184">
            <v>16960819.344428789</v>
          </cell>
          <cell r="E184">
            <v>-14526132</v>
          </cell>
          <cell r="F184">
            <v>0</v>
          </cell>
          <cell r="G184">
            <v>-14526132</v>
          </cell>
          <cell r="H184">
            <v>2434687.3444287889</v>
          </cell>
          <cell r="I184">
            <v>0</v>
          </cell>
          <cell r="J184">
            <v>2366264.5699999998</v>
          </cell>
          <cell r="K184">
            <v>0</v>
          </cell>
          <cell r="L184">
            <v>0</v>
          </cell>
          <cell r="M184">
            <v>0</v>
          </cell>
          <cell r="N184">
            <v>2366264.5699999998</v>
          </cell>
          <cell r="O184">
            <v>2366264.5699999998</v>
          </cell>
          <cell r="P184">
            <v>0</v>
          </cell>
          <cell r="Q184">
            <v>2366264.5699999998</v>
          </cell>
          <cell r="R184">
            <v>0</v>
          </cell>
          <cell r="S184">
            <v>68422.774428789038</v>
          </cell>
          <cell r="T184">
            <v>68422.774428789038</v>
          </cell>
          <cell r="U184">
            <v>0</v>
          </cell>
          <cell r="V184">
            <v>0</v>
          </cell>
          <cell r="W184">
            <v>0</v>
          </cell>
          <cell r="X184">
            <v>68422.774428789038</v>
          </cell>
          <cell r="Y184">
            <v>0</v>
          </cell>
          <cell r="Z184">
            <v>6800000</v>
          </cell>
          <cell r="AA184">
            <v>0</v>
          </cell>
          <cell r="AB184" t="e">
            <v>#DIV/0!</v>
          </cell>
          <cell r="AC184" t="str">
            <v>Inactive</v>
          </cell>
          <cell r="AD184">
            <v>68422.774428789038</v>
          </cell>
        </row>
        <row r="185">
          <cell r="A185" t="str">
            <v>Unincorporated Kings</v>
          </cell>
          <cell r="B185">
            <v>2923872.5725477929</v>
          </cell>
          <cell r="C185">
            <v>0</v>
          </cell>
          <cell r="D185">
            <v>2923872.5725477929</v>
          </cell>
          <cell r="E185">
            <v>-2126232.4548178557</v>
          </cell>
          <cell r="F185">
            <v>0</v>
          </cell>
          <cell r="G185">
            <v>-2126232.4548178557</v>
          </cell>
          <cell r="H185">
            <v>797640.11772993719</v>
          </cell>
          <cell r="I185">
            <v>0</v>
          </cell>
          <cell r="J185">
            <v>169819</v>
          </cell>
          <cell r="K185">
            <v>0</v>
          </cell>
          <cell r="L185">
            <v>0</v>
          </cell>
          <cell r="M185">
            <v>0</v>
          </cell>
          <cell r="N185">
            <v>169819</v>
          </cell>
          <cell r="O185">
            <v>169819</v>
          </cell>
          <cell r="P185">
            <v>0</v>
          </cell>
          <cell r="Q185">
            <v>169819</v>
          </cell>
          <cell r="R185">
            <v>0</v>
          </cell>
          <cell r="S185">
            <v>627821.11772993719</v>
          </cell>
          <cell r="T185">
            <v>627821.11772993719</v>
          </cell>
          <cell r="U185">
            <v>0</v>
          </cell>
          <cell r="V185">
            <v>0</v>
          </cell>
          <cell r="W185">
            <v>0</v>
          </cell>
          <cell r="X185">
            <v>627821.11772993719</v>
          </cell>
          <cell r="Y185">
            <v>0</v>
          </cell>
          <cell r="Z185">
            <v>0</v>
          </cell>
          <cell r="AA185">
            <v>0</v>
          </cell>
          <cell r="AB185" t="e">
            <v>#DIV/0!</v>
          </cell>
          <cell r="AC185" t="str">
            <v>Inactive</v>
          </cell>
          <cell r="AD185">
            <v>627821.11772993719</v>
          </cell>
        </row>
        <row r="186">
          <cell r="A186" t="str">
            <v>Unincorporated Los Angeles</v>
          </cell>
          <cell r="B186">
            <v>147088800.40266147</v>
          </cell>
          <cell r="C186">
            <v>0</v>
          </cell>
          <cell r="D186">
            <v>147088800.40266147</v>
          </cell>
          <cell r="E186">
            <v>-26037746</v>
          </cell>
          <cell r="F186">
            <v>-2500000</v>
          </cell>
          <cell r="G186">
            <v>-28537746</v>
          </cell>
          <cell r="H186">
            <v>118551054.40266147</v>
          </cell>
          <cell r="I186">
            <v>0</v>
          </cell>
          <cell r="J186">
            <v>86113553.899999991</v>
          </cell>
          <cell r="K186">
            <v>0</v>
          </cell>
          <cell r="L186">
            <v>-100280.03</v>
          </cell>
          <cell r="M186">
            <v>0</v>
          </cell>
          <cell r="N186">
            <v>86013273.86999999</v>
          </cell>
          <cell r="O186">
            <v>86013273.86999999</v>
          </cell>
          <cell r="P186">
            <v>9953753.379999999</v>
          </cell>
          <cell r="Q186">
            <v>95967027.249999985</v>
          </cell>
          <cell r="R186">
            <v>0</v>
          </cell>
          <cell r="S186">
            <v>22584027.152661487</v>
          </cell>
          <cell r="T186">
            <v>22584027.152661487</v>
          </cell>
          <cell r="U186">
            <v>0</v>
          </cell>
          <cell r="V186">
            <v>9429831.2300000004</v>
          </cell>
          <cell r="W186">
            <v>9429831.2300000004</v>
          </cell>
          <cell r="X186">
            <v>13154195.922661487</v>
          </cell>
          <cell r="Y186">
            <v>0</v>
          </cell>
          <cell r="Z186">
            <v>30500000</v>
          </cell>
          <cell r="AA186">
            <v>6771888.5099999998</v>
          </cell>
          <cell r="AB186" t="e">
            <v>#DIV/0!</v>
          </cell>
          <cell r="AC186" t="str">
            <v xml:space="preserve">Active </v>
          </cell>
          <cell r="AD186">
            <v>13154195.922661487</v>
          </cell>
        </row>
        <row r="187">
          <cell r="A187" t="str">
            <v>Unincorporated Madera</v>
          </cell>
          <cell r="B187">
            <v>7938.3729130725178</v>
          </cell>
          <cell r="C187">
            <v>0</v>
          </cell>
          <cell r="D187">
            <v>7938.3729130725178</v>
          </cell>
          <cell r="E187">
            <v>-1655.031134723042</v>
          </cell>
          <cell r="F187">
            <v>0</v>
          </cell>
          <cell r="G187">
            <v>-1655.031134723042</v>
          </cell>
          <cell r="H187">
            <v>6283.341778349476</v>
          </cell>
          <cell r="I187">
            <v>0</v>
          </cell>
          <cell r="J187">
            <v>0</v>
          </cell>
          <cell r="K187">
            <v>0</v>
          </cell>
          <cell r="L187">
            <v>0</v>
          </cell>
          <cell r="M187">
            <v>0</v>
          </cell>
          <cell r="N187">
            <v>0</v>
          </cell>
          <cell r="O187">
            <v>0</v>
          </cell>
          <cell r="P187">
            <v>0</v>
          </cell>
          <cell r="Q187">
            <v>0</v>
          </cell>
          <cell r="R187">
            <v>0</v>
          </cell>
          <cell r="S187">
            <v>6283.341778349476</v>
          </cell>
          <cell r="T187">
            <v>6283.341778349476</v>
          </cell>
          <cell r="U187">
            <v>0</v>
          </cell>
          <cell r="V187">
            <v>0</v>
          </cell>
          <cell r="W187">
            <v>0</v>
          </cell>
          <cell r="X187">
            <v>6283.341778349476</v>
          </cell>
          <cell r="Y187">
            <v>0</v>
          </cell>
          <cell r="Z187">
            <v>0</v>
          </cell>
          <cell r="AA187">
            <v>0</v>
          </cell>
          <cell r="AB187" t="e">
            <v>#DIV/0!</v>
          </cell>
          <cell r="AC187" t="str">
            <v>Inactive</v>
          </cell>
          <cell r="AD187">
            <v>6283.341778349476</v>
          </cell>
        </row>
        <row r="188">
          <cell r="A188" t="str">
            <v>Unincorporated Mono</v>
          </cell>
          <cell r="B188">
            <v>1624194.737104571</v>
          </cell>
          <cell r="C188">
            <v>0</v>
          </cell>
          <cell r="D188">
            <v>1624194.737104571</v>
          </cell>
          <cell r="E188">
            <v>-589347.44527194242</v>
          </cell>
          <cell r="F188">
            <v>0</v>
          </cell>
          <cell r="G188">
            <v>-589347.44527194242</v>
          </cell>
          <cell r="H188">
            <v>1034847.2918326285</v>
          </cell>
          <cell r="I188">
            <v>0</v>
          </cell>
          <cell r="J188">
            <v>1023208.55</v>
          </cell>
          <cell r="K188">
            <v>0</v>
          </cell>
          <cell r="L188">
            <v>0</v>
          </cell>
          <cell r="M188">
            <v>0</v>
          </cell>
          <cell r="N188">
            <v>1023208.55</v>
          </cell>
          <cell r="O188">
            <v>1023208.55</v>
          </cell>
          <cell r="P188">
            <v>0</v>
          </cell>
          <cell r="Q188">
            <v>1023208.55</v>
          </cell>
          <cell r="R188">
            <v>0</v>
          </cell>
          <cell r="S188">
            <v>11638.741832628497</v>
          </cell>
          <cell r="T188">
            <v>11638.741832628497</v>
          </cell>
          <cell r="U188">
            <v>0</v>
          </cell>
          <cell r="V188">
            <v>0</v>
          </cell>
          <cell r="W188">
            <v>0</v>
          </cell>
          <cell r="X188">
            <v>11638.741832628497</v>
          </cell>
          <cell r="Y188">
            <v>0</v>
          </cell>
          <cell r="Z188">
            <v>0</v>
          </cell>
          <cell r="AA188">
            <v>0</v>
          </cell>
          <cell r="AB188" t="e">
            <v>#DIV/0!</v>
          </cell>
          <cell r="AC188" t="str">
            <v>Inactive</v>
          </cell>
          <cell r="AD188">
            <v>11638.741832628497</v>
          </cell>
        </row>
        <row r="189">
          <cell r="A189" t="str">
            <v>Unincorporated Orange</v>
          </cell>
          <cell r="B189">
            <v>18917301.464803364</v>
          </cell>
          <cell r="C189">
            <v>0</v>
          </cell>
          <cell r="D189">
            <v>18917301.464803364</v>
          </cell>
          <cell r="E189">
            <v>1177791.2451966358</v>
          </cell>
          <cell r="F189">
            <v>0</v>
          </cell>
          <cell r="G189">
            <v>1177791.2451966358</v>
          </cell>
          <cell r="H189">
            <v>20095092.710000001</v>
          </cell>
          <cell r="I189">
            <v>0</v>
          </cell>
          <cell r="J189">
            <v>10395092.709999999</v>
          </cell>
          <cell r="K189">
            <v>0</v>
          </cell>
          <cell r="L189">
            <v>0</v>
          </cell>
          <cell r="M189">
            <v>0</v>
          </cell>
          <cell r="N189">
            <v>10395092.709999999</v>
          </cell>
          <cell r="O189">
            <v>10395092.709999999</v>
          </cell>
          <cell r="P189">
            <v>3506313.6599999992</v>
          </cell>
          <cell r="Q189">
            <v>13901406.369999997</v>
          </cell>
          <cell r="R189">
            <v>0</v>
          </cell>
          <cell r="S189">
            <v>6193686.3400000036</v>
          </cell>
          <cell r="T189">
            <v>6193686.3400000036</v>
          </cell>
          <cell r="U189">
            <v>10988235.4</v>
          </cell>
          <cell r="V189">
            <v>0</v>
          </cell>
          <cell r="W189">
            <v>10988235.4</v>
          </cell>
          <cell r="X189">
            <v>0</v>
          </cell>
          <cell r="Y189">
            <v>-4794549.0599999968</v>
          </cell>
          <cell r="Z189">
            <v>0</v>
          </cell>
          <cell r="AA189">
            <v>3187718.419999999</v>
          </cell>
          <cell r="AB189" t="e">
            <v>#DIV/0!</v>
          </cell>
          <cell r="AC189" t="str">
            <v xml:space="preserve">Active </v>
          </cell>
          <cell r="AD189">
            <v>-4794549.0599999968</v>
          </cell>
        </row>
        <row r="190">
          <cell r="A190" t="str">
            <v>Unincorporated Riverside</v>
          </cell>
          <cell r="B190">
            <v>40084578.499911688</v>
          </cell>
          <cell r="C190">
            <v>0</v>
          </cell>
          <cell r="D190">
            <v>40084578.499911688</v>
          </cell>
          <cell r="E190">
            <v>0</v>
          </cell>
          <cell r="F190">
            <v>0</v>
          </cell>
          <cell r="G190">
            <v>0</v>
          </cell>
          <cell r="H190">
            <v>40084578.499911688</v>
          </cell>
          <cell r="I190">
            <v>0</v>
          </cell>
          <cell r="J190">
            <v>28278252.850000001</v>
          </cell>
          <cell r="K190">
            <v>0</v>
          </cell>
          <cell r="L190">
            <v>5160.4100000000017</v>
          </cell>
          <cell r="M190">
            <v>0</v>
          </cell>
          <cell r="N190">
            <v>28283413.260000002</v>
          </cell>
          <cell r="O190">
            <v>28283413.260000002</v>
          </cell>
          <cell r="P190">
            <v>0</v>
          </cell>
          <cell r="Q190">
            <v>28283413.260000002</v>
          </cell>
          <cell r="R190">
            <v>0</v>
          </cell>
          <cell r="S190">
            <v>11801165.239911687</v>
          </cell>
          <cell r="T190">
            <v>11801165.239911687</v>
          </cell>
          <cell r="U190">
            <v>0</v>
          </cell>
          <cell r="V190">
            <v>10400000</v>
          </cell>
          <cell r="W190">
            <v>10400000</v>
          </cell>
          <cell r="X190">
            <v>1401165.2399116866</v>
          </cell>
          <cell r="Y190">
            <v>0</v>
          </cell>
          <cell r="Z190">
            <v>20500000</v>
          </cell>
          <cell r="AA190">
            <v>0</v>
          </cell>
          <cell r="AB190" t="e">
            <v>#DIV/0!</v>
          </cell>
          <cell r="AC190" t="str">
            <v xml:space="preserve">Active </v>
          </cell>
          <cell r="AD190">
            <v>1401165.2399116866</v>
          </cell>
        </row>
        <row r="191">
          <cell r="A191" t="str">
            <v>Unincorporated San Bernardino</v>
          </cell>
          <cell r="B191">
            <v>62153253.687666357</v>
          </cell>
          <cell r="C191">
            <v>0</v>
          </cell>
          <cell r="D191">
            <v>62153253.687666357</v>
          </cell>
          <cell r="E191">
            <v>-7511250</v>
          </cell>
          <cell r="F191">
            <v>0</v>
          </cell>
          <cell r="G191">
            <v>-7511250</v>
          </cell>
          <cell r="H191">
            <v>54642003.687666357</v>
          </cell>
          <cell r="I191">
            <v>0</v>
          </cell>
          <cell r="J191">
            <v>39967100.830000006</v>
          </cell>
          <cell r="K191">
            <v>0</v>
          </cell>
          <cell r="L191">
            <v>0</v>
          </cell>
          <cell r="M191">
            <v>0</v>
          </cell>
          <cell r="N191">
            <v>39967100.830000006</v>
          </cell>
          <cell r="O191">
            <v>39967100.830000006</v>
          </cell>
          <cell r="P191">
            <v>70719.45999999989</v>
          </cell>
          <cell r="Q191">
            <v>40037820.290000007</v>
          </cell>
          <cell r="R191">
            <v>0</v>
          </cell>
          <cell r="S191">
            <v>14604183.39766635</v>
          </cell>
          <cell r="T191">
            <v>14604183.39766635</v>
          </cell>
          <cell r="U191">
            <v>0</v>
          </cell>
          <cell r="V191">
            <v>0</v>
          </cell>
          <cell r="W191">
            <v>0</v>
          </cell>
          <cell r="X191">
            <v>14604183.39766635</v>
          </cell>
          <cell r="Y191">
            <v>0</v>
          </cell>
          <cell r="Z191">
            <v>27100000</v>
          </cell>
          <cell r="AA191">
            <v>6830832.5999999996</v>
          </cell>
          <cell r="AB191" t="e">
            <v>#DIV/0!</v>
          </cell>
          <cell r="AC191" t="str">
            <v xml:space="preserve">Active </v>
          </cell>
          <cell r="AD191">
            <v>14604183.39766635</v>
          </cell>
        </row>
        <row r="192">
          <cell r="A192" t="str">
            <v>Unincorporated San Diego</v>
          </cell>
          <cell r="B192">
            <v>1783.9851558500109</v>
          </cell>
          <cell r="C192">
            <v>0</v>
          </cell>
          <cell r="D192">
            <v>1783.9851558500109</v>
          </cell>
          <cell r="E192">
            <v>-265.38033887135833</v>
          </cell>
          <cell r="F192">
            <v>0</v>
          </cell>
          <cell r="G192">
            <v>-265.38033887135833</v>
          </cell>
          <cell r="H192">
            <v>1518.6048169786525</v>
          </cell>
          <cell r="I192">
            <v>0</v>
          </cell>
          <cell r="J192">
            <v>0</v>
          </cell>
          <cell r="K192">
            <v>0</v>
          </cell>
          <cell r="L192">
            <v>0</v>
          </cell>
          <cell r="M192">
            <v>0</v>
          </cell>
          <cell r="N192">
            <v>0</v>
          </cell>
          <cell r="O192">
            <v>0</v>
          </cell>
          <cell r="P192">
            <v>0</v>
          </cell>
          <cell r="Q192">
            <v>0</v>
          </cell>
          <cell r="R192">
            <v>0</v>
          </cell>
          <cell r="S192">
            <v>1518.6048169786525</v>
          </cell>
          <cell r="T192">
            <v>1518.6048169786525</v>
          </cell>
          <cell r="U192">
            <v>0</v>
          </cell>
          <cell r="V192">
            <v>0</v>
          </cell>
          <cell r="W192">
            <v>0</v>
          </cell>
          <cell r="X192">
            <v>1518.6048169786525</v>
          </cell>
          <cell r="Y192">
            <v>0</v>
          </cell>
          <cell r="Z192">
            <v>0</v>
          </cell>
          <cell r="AA192">
            <v>0</v>
          </cell>
          <cell r="AB192" t="e">
            <v>#DIV/0!</v>
          </cell>
          <cell r="AC192" t="str">
            <v>Inactive</v>
          </cell>
          <cell r="AD192">
            <v>1518.6048169786525</v>
          </cell>
        </row>
        <row r="193">
          <cell r="A193" t="str">
            <v>Unincorporated Santa Barbara</v>
          </cell>
          <cell r="B193">
            <v>11850039.949806133</v>
          </cell>
          <cell r="C193">
            <v>0</v>
          </cell>
          <cell r="D193">
            <v>11850039.949806133</v>
          </cell>
          <cell r="E193">
            <v>0</v>
          </cell>
          <cell r="F193">
            <v>600000</v>
          </cell>
          <cell r="G193">
            <v>600000</v>
          </cell>
          <cell r="H193">
            <v>12450039.949806133</v>
          </cell>
          <cell r="I193">
            <v>0</v>
          </cell>
          <cell r="J193">
            <v>10085824.359999999</v>
          </cell>
          <cell r="K193">
            <v>0</v>
          </cell>
          <cell r="L193">
            <v>0</v>
          </cell>
          <cell r="M193">
            <v>0</v>
          </cell>
          <cell r="N193">
            <v>10085824.359999999</v>
          </cell>
          <cell r="O193">
            <v>10085824.359999999</v>
          </cell>
          <cell r="P193">
            <v>88108.53</v>
          </cell>
          <cell r="Q193">
            <v>10173932.889999999</v>
          </cell>
          <cell r="R193">
            <v>0</v>
          </cell>
          <cell r="S193">
            <v>2276107.0598061346</v>
          </cell>
          <cell r="T193">
            <v>2276107.0598061346</v>
          </cell>
          <cell r="U193">
            <v>0</v>
          </cell>
          <cell r="V193">
            <v>1611891.47</v>
          </cell>
          <cell r="W193">
            <v>1611891.47</v>
          </cell>
          <cell r="X193">
            <v>664215.58980613458</v>
          </cell>
          <cell r="Y193">
            <v>0</v>
          </cell>
          <cell r="Z193">
            <v>0</v>
          </cell>
          <cell r="AA193">
            <v>0</v>
          </cell>
          <cell r="AB193" t="e">
            <v>#DIV/0!</v>
          </cell>
          <cell r="AC193" t="str">
            <v xml:space="preserve">Active </v>
          </cell>
          <cell r="AD193">
            <v>664215.58980613458</v>
          </cell>
        </row>
        <row r="194">
          <cell r="A194" t="str">
            <v>Unincorporated Tulare</v>
          </cell>
          <cell r="B194">
            <v>30892945.2374501</v>
          </cell>
          <cell r="C194">
            <v>0</v>
          </cell>
          <cell r="D194">
            <v>30892945.2374501</v>
          </cell>
          <cell r="E194">
            <v>-14067398.911802996</v>
          </cell>
          <cell r="F194">
            <v>0</v>
          </cell>
          <cell r="G194">
            <v>-14067398.911802996</v>
          </cell>
          <cell r="H194">
            <v>16825546.325647105</v>
          </cell>
          <cell r="I194">
            <v>0</v>
          </cell>
          <cell r="J194">
            <v>4398396.53</v>
          </cell>
          <cell r="K194">
            <v>0</v>
          </cell>
          <cell r="L194">
            <v>0</v>
          </cell>
          <cell r="M194">
            <v>0</v>
          </cell>
          <cell r="N194">
            <v>4398396.53</v>
          </cell>
          <cell r="O194">
            <v>4398396.53</v>
          </cell>
          <cell r="P194">
            <v>0</v>
          </cell>
          <cell r="Q194">
            <v>4398396.53</v>
          </cell>
          <cell r="R194">
            <v>0</v>
          </cell>
          <cell r="S194">
            <v>12427149.795647103</v>
          </cell>
          <cell r="T194">
            <v>12427149.795647103</v>
          </cell>
          <cell r="U194">
            <v>0</v>
          </cell>
          <cell r="V194">
            <v>0</v>
          </cell>
          <cell r="W194">
            <v>0</v>
          </cell>
          <cell r="X194">
            <v>12427149.795647103</v>
          </cell>
          <cell r="Y194">
            <v>0</v>
          </cell>
          <cell r="Z194">
            <v>28300000</v>
          </cell>
          <cell r="AA194">
            <v>0</v>
          </cell>
          <cell r="AB194" t="e">
            <v>#DIV/0!</v>
          </cell>
          <cell r="AC194" t="str">
            <v>Inactive</v>
          </cell>
          <cell r="AD194">
            <v>12427149.795647103</v>
          </cell>
        </row>
        <row r="195">
          <cell r="A195" t="str">
            <v>Unincorporated Tuolumne</v>
          </cell>
          <cell r="B195">
            <v>1740.9983331035191</v>
          </cell>
          <cell r="C195">
            <v>0</v>
          </cell>
          <cell r="D195">
            <v>1740.9983331035191</v>
          </cell>
          <cell r="E195">
            <v>-365.39111752038491</v>
          </cell>
          <cell r="F195">
            <v>0</v>
          </cell>
          <cell r="G195">
            <v>-365.39111752038491</v>
          </cell>
          <cell r="H195">
            <v>1375.6072155831343</v>
          </cell>
          <cell r="I195">
            <v>0</v>
          </cell>
          <cell r="J195">
            <v>0</v>
          </cell>
          <cell r="K195">
            <v>0</v>
          </cell>
          <cell r="L195">
            <v>0</v>
          </cell>
          <cell r="M195">
            <v>0</v>
          </cell>
          <cell r="N195">
            <v>0</v>
          </cell>
          <cell r="O195">
            <v>0</v>
          </cell>
          <cell r="P195">
            <v>0</v>
          </cell>
          <cell r="Q195">
            <v>0</v>
          </cell>
          <cell r="R195">
            <v>0</v>
          </cell>
          <cell r="S195">
            <v>1375.6072155831343</v>
          </cell>
          <cell r="T195">
            <v>1375.6072155831343</v>
          </cell>
          <cell r="U195">
            <v>0</v>
          </cell>
          <cell r="V195">
            <v>0</v>
          </cell>
          <cell r="W195">
            <v>0</v>
          </cell>
          <cell r="X195">
            <v>1375.6072155831343</v>
          </cell>
          <cell r="Y195">
            <v>0</v>
          </cell>
          <cell r="Z195">
            <v>0</v>
          </cell>
          <cell r="AA195">
            <v>0</v>
          </cell>
          <cell r="AB195">
            <v>0</v>
          </cell>
          <cell r="AC195" t="str">
            <v>Inactive</v>
          </cell>
          <cell r="AD195">
            <v>1375.6072155831343</v>
          </cell>
        </row>
        <row r="196">
          <cell r="A196" t="str">
            <v>Unincorporated Ventura</v>
          </cell>
          <cell r="B196">
            <v>16146113.288011167</v>
          </cell>
          <cell r="C196">
            <v>0</v>
          </cell>
          <cell r="D196">
            <v>16146113.288011167</v>
          </cell>
          <cell r="E196">
            <v>-1190564</v>
          </cell>
          <cell r="F196">
            <v>0</v>
          </cell>
          <cell r="G196">
            <v>-1190564</v>
          </cell>
          <cell r="H196">
            <v>14955549.288011167</v>
          </cell>
          <cell r="I196">
            <v>0</v>
          </cell>
          <cell r="J196">
            <v>11669814.720000001</v>
          </cell>
          <cell r="K196">
            <v>0</v>
          </cell>
          <cell r="L196">
            <v>0</v>
          </cell>
          <cell r="M196">
            <v>0</v>
          </cell>
          <cell r="N196">
            <v>11669814.720000001</v>
          </cell>
          <cell r="O196">
            <v>11669814.720000001</v>
          </cell>
          <cell r="P196">
            <v>0</v>
          </cell>
          <cell r="Q196">
            <v>11669814.720000001</v>
          </cell>
          <cell r="R196">
            <v>0</v>
          </cell>
          <cell r="S196">
            <v>3285734.5680111665</v>
          </cell>
          <cell r="T196">
            <v>3285734.5680111665</v>
          </cell>
          <cell r="U196">
            <v>0</v>
          </cell>
          <cell r="V196">
            <v>0</v>
          </cell>
          <cell r="W196">
            <v>0</v>
          </cell>
          <cell r="X196">
            <v>3285734.5680111665</v>
          </cell>
          <cell r="Y196">
            <v>0</v>
          </cell>
          <cell r="Z196">
            <v>3200000</v>
          </cell>
          <cell r="AA196">
            <v>156484</v>
          </cell>
          <cell r="AB196" t="e">
            <v>#DIV/0!</v>
          </cell>
          <cell r="AC196" t="str">
            <v xml:space="preserve">Active </v>
          </cell>
          <cell r="AD196">
            <v>3285734.5680111665</v>
          </cell>
        </row>
        <row r="197">
          <cell r="A197" t="str">
            <v>Upland</v>
          </cell>
          <cell r="B197">
            <v>8309528.1368745351</v>
          </cell>
          <cell r="C197">
            <v>0</v>
          </cell>
          <cell r="D197">
            <v>8309528.1368745351</v>
          </cell>
          <cell r="E197">
            <v>0</v>
          </cell>
          <cell r="F197">
            <v>0</v>
          </cell>
          <cell r="G197">
            <v>0</v>
          </cell>
          <cell r="H197">
            <v>8309528.1368745351</v>
          </cell>
          <cell r="I197">
            <v>0</v>
          </cell>
          <cell r="J197">
            <v>5046701.72</v>
          </cell>
          <cell r="K197">
            <v>0</v>
          </cell>
          <cell r="L197">
            <v>0</v>
          </cell>
          <cell r="M197">
            <v>0</v>
          </cell>
          <cell r="N197">
            <v>5046701.72</v>
          </cell>
          <cell r="O197">
            <v>5046701.72</v>
          </cell>
          <cell r="P197">
            <v>3500847.1599999997</v>
          </cell>
          <cell r="Q197">
            <v>8547548.879999999</v>
          </cell>
          <cell r="R197">
            <v>-238020.74312546384</v>
          </cell>
          <cell r="S197">
            <v>0</v>
          </cell>
          <cell r="T197">
            <v>-238020.74312546384</v>
          </cell>
          <cell r="U197">
            <v>0</v>
          </cell>
          <cell r="V197">
            <v>0</v>
          </cell>
          <cell r="W197">
            <v>0</v>
          </cell>
          <cell r="X197">
            <v>0</v>
          </cell>
          <cell r="Y197">
            <v>-238020.74312546384</v>
          </cell>
          <cell r="Z197">
            <v>0</v>
          </cell>
          <cell r="AA197">
            <v>0</v>
          </cell>
          <cell r="AB197" t="e">
            <v>#DIV/0!</v>
          </cell>
          <cell r="AC197" t="str">
            <v xml:space="preserve">Active </v>
          </cell>
          <cell r="AD197">
            <v>0</v>
          </cell>
        </row>
        <row r="198">
          <cell r="A198" t="str">
            <v>Ventura</v>
          </cell>
          <cell r="B198">
            <v>13442456.44822415</v>
          </cell>
          <cell r="C198">
            <v>0</v>
          </cell>
          <cell r="D198">
            <v>13442456.44822415</v>
          </cell>
          <cell r="E198">
            <v>-175983.31856550294</v>
          </cell>
          <cell r="F198">
            <v>0</v>
          </cell>
          <cell r="G198">
            <v>-175983.31856550294</v>
          </cell>
          <cell r="H198">
            <v>13266473.129658647</v>
          </cell>
          <cell r="I198">
            <v>0</v>
          </cell>
          <cell r="J198">
            <v>12259431.25</v>
          </cell>
          <cell r="K198">
            <v>0</v>
          </cell>
          <cell r="L198">
            <v>0</v>
          </cell>
          <cell r="M198">
            <v>0</v>
          </cell>
          <cell r="N198">
            <v>12259431.25</v>
          </cell>
          <cell r="O198">
            <v>12259431.25</v>
          </cell>
          <cell r="P198">
            <v>0</v>
          </cell>
          <cell r="Q198">
            <v>12259431.25</v>
          </cell>
          <cell r="R198">
            <v>0</v>
          </cell>
          <cell r="S198">
            <v>1007041.8796586469</v>
          </cell>
          <cell r="T198">
            <v>1007041.8796586469</v>
          </cell>
          <cell r="U198">
            <v>0</v>
          </cell>
          <cell r="V198">
            <v>0</v>
          </cell>
          <cell r="W198">
            <v>0</v>
          </cell>
          <cell r="X198">
            <v>1007041.8796586469</v>
          </cell>
          <cell r="Y198">
            <v>0</v>
          </cell>
          <cell r="Z198">
            <v>4000000</v>
          </cell>
          <cell r="AA198">
            <v>156484</v>
          </cell>
          <cell r="AB198" t="e">
            <v>#DIV/0!</v>
          </cell>
          <cell r="AC198" t="str">
            <v xml:space="preserve">Active - ON HOLD </v>
          </cell>
          <cell r="AD198">
            <v>1007041.8796586469</v>
          </cell>
        </row>
        <row r="199">
          <cell r="A199" t="str">
            <v>Victorville</v>
          </cell>
          <cell r="B199">
            <v>4276959.6150448481</v>
          </cell>
          <cell r="C199">
            <v>0</v>
          </cell>
          <cell r="D199">
            <v>4276959.6150448481</v>
          </cell>
          <cell r="E199">
            <v>382403.33495515212</v>
          </cell>
          <cell r="F199">
            <v>0</v>
          </cell>
          <cell r="G199">
            <v>382403.33495515212</v>
          </cell>
          <cell r="H199">
            <v>4659362.95</v>
          </cell>
          <cell r="I199">
            <v>0</v>
          </cell>
          <cell r="J199">
            <v>4423376.6100000003</v>
          </cell>
          <cell r="K199">
            <v>0</v>
          </cell>
          <cell r="L199">
            <v>0</v>
          </cell>
          <cell r="M199">
            <v>0</v>
          </cell>
          <cell r="N199">
            <v>4423376.6100000003</v>
          </cell>
          <cell r="O199">
            <v>4423376.6100000003</v>
          </cell>
          <cell r="P199">
            <v>0</v>
          </cell>
          <cell r="Q199">
            <v>4423376.6100000003</v>
          </cell>
          <cell r="R199">
            <v>0</v>
          </cell>
          <cell r="S199">
            <v>235986.33999999985</v>
          </cell>
          <cell r="T199">
            <v>235986.33999999985</v>
          </cell>
          <cell r="U199">
            <v>0</v>
          </cell>
          <cell r="V199">
            <v>0</v>
          </cell>
          <cell r="W199">
            <v>0</v>
          </cell>
          <cell r="X199">
            <v>235986.33999999985</v>
          </cell>
          <cell r="Y199">
            <v>0</v>
          </cell>
          <cell r="AA199">
            <v>0</v>
          </cell>
          <cell r="AB199" t="e">
            <v>#DIV/0!</v>
          </cell>
          <cell r="AC199" t="str">
            <v xml:space="preserve">Active </v>
          </cell>
          <cell r="AD199">
            <v>235986.33999999985</v>
          </cell>
        </row>
        <row r="200">
          <cell r="A200" t="str">
            <v>Villa Park</v>
          </cell>
          <cell r="B200">
            <v>538423.9864085447</v>
          </cell>
          <cell r="C200">
            <v>0</v>
          </cell>
          <cell r="D200">
            <v>538423.9864085447</v>
          </cell>
          <cell r="E200">
            <v>55103.65146674573</v>
          </cell>
          <cell r="F200">
            <v>0</v>
          </cell>
          <cell r="G200">
            <v>55103.65146674573</v>
          </cell>
          <cell r="H200">
            <v>593527.63787529047</v>
          </cell>
          <cell r="I200">
            <v>0</v>
          </cell>
          <cell r="J200">
            <v>590617.51</v>
          </cell>
          <cell r="K200">
            <v>0</v>
          </cell>
          <cell r="L200">
            <v>0</v>
          </cell>
          <cell r="M200">
            <v>0</v>
          </cell>
          <cell r="N200">
            <v>590617.51</v>
          </cell>
          <cell r="O200">
            <v>590617.51</v>
          </cell>
          <cell r="P200">
            <v>0</v>
          </cell>
          <cell r="Q200">
            <v>590617.51</v>
          </cell>
          <cell r="R200">
            <v>0</v>
          </cell>
          <cell r="S200">
            <v>2910.1278752904618</v>
          </cell>
          <cell r="T200">
            <v>2910.1278752904618</v>
          </cell>
          <cell r="U200">
            <v>0</v>
          </cell>
          <cell r="V200">
            <v>0</v>
          </cell>
          <cell r="W200">
            <v>0</v>
          </cell>
          <cell r="X200">
            <v>2910.1278752904618</v>
          </cell>
          <cell r="Y200">
            <v>0</v>
          </cell>
          <cell r="Z200">
            <v>0</v>
          </cell>
          <cell r="AA200">
            <v>0</v>
          </cell>
          <cell r="AB200" t="e">
            <v>#DIV/0!</v>
          </cell>
          <cell r="AC200" t="str">
            <v xml:space="preserve">Inactive </v>
          </cell>
          <cell r="AD200">
            <v>2910.1278752904618</v>
          </cell>
        </row>
        <row r="201">
          <cell r="A201" t="str">
            <v>Visalia</v>
          </cell>
          <cell r="B201">
            <v>9714099.8504116572</v>
          </cell>
          <cell r="C201">
            <v>0</v>
          </cell>
          <cell r="D201">
            <v>9714099.8504116572</v>
          </cell>
          <cell r="E201">
            <v>3850699</v>
          </cell>
          <cell r="F201">
            <v>0</v>
          </cell>
          <cell r="G201">
            <v>3850699</v>
          </cell>
          <cell r="H201">
            <v>13564798.850411657</v>
          </cell>
          <cell r="I201">
            <v>0</v>
          </cell>
          <cell r="J201">
            <v>12549701.950000001</v>
          </cell>
          <cell r="K201">
            <v>0</v>
          </cell>
          <cell r="L201">
            <v>0</v>
          </cell>
          <cell r="M201">
            <v>0</v>
          </cell>
          <cell r="N201">
            <v>12549701.950000001</v>
          </cell>
          <cell r="O201">
            <v>12549701.950000001</v>
          </cell>
          <cell r="P201">
            <v>7784.8099999999995</v>
          </cell>
          <cell r="Q201">
            <v>12557486.760000002</v>
          </cell>
          <cell r="R201">
            <v>0</v>
          </cell>
          <cell r="S201">
            <v>1007312.0904116556</v>
          </cell>
          <cell r="T201">
            <v>1007312.0904116556</v>
          </cell>
          <cell r="U201">
            <v>0</v>
          </cell>
          <cell r="V201">
            <v>992215.19</v>
          </cell>
          <cell r="W201">
            <v>992215.19</v>
          </cell>
          <cell r="X201">
            <v>15096.900411655661</v>
          </cell>
          <cell r="Y201">
            <v>0</v>
          </cell>
          <cell r="Z201">
            <v>750000</v>
          </cell>
          <cell r="AA201">
            <v>0</v>
          </cell>
          <cell r="AB201" t="e">
            <v>#DIV/0!</v>
          </cell>
          <cell r="AC201" t="str">
            <v xml:space="preserve">Active </v>
          </cell>
          <cell r="AD201">
            <v>15096.900411655661</v>
          </cell>
        </row>
        <row r="202">
          <cell r="A202" t="str">
            <v>Walnut</v>
          </cell>
          <cell r="B202">
            <v>1993210.1811292854</v>
          </cell>
          <cell r="C202">
            <v>0</v>
          </cell>
          <cell r="D202">
            <v>1993210.1811292854</v>
          </cell>
          <cell r="E202">
            <v>291173.28694427171</v>
          </cell>
          <cell r="F202">
            <v>0</v>
          </cell>
          <cell r="G202">
            <v>291173.28694427171</v>
          </cell>
          <cell r="H202">
            <v>2284383.4680735571</v>
          </cell>
          <cell r="I202">
            <v>0</v>
          </cell>
          <cell r="J202">
            <v>1541466.82</v>
          </cell>
          <cell r="K202">
            <v>0</v>
          </cell>
          <cell r="L202">
            <v>0</v>
          </cell>
          <cell r="M202">
            <v>0</v>
          </cell>
          <cell r="N202">
            <v>1541466.82</v>
          </cell>
          <cell r="O202">
            <v>1541466.82</v>
          </cell>
          <cell r="P202">
            <v>0</v>
          </cell>
          <cell r="Q202">
            <v>1541466.82</v>
          </cell>
          <cell r="R202">
            <v>0</v>
          </cell>
          <cell r="S202">
            <v>742916.64807355707</v>
          </cell>
          <cell r="T202">
            <v>742916.64807355707</v>
          </cell>
          <cell r="U202">
            <v>0</v>
          </cell>
          <cell r="V202">
            <v>0</v>
          </cell>
          <cell r="W202">
            <v>0</v>
          </cell>
          <cell r="X202">
            <v>742916.64807355707</v>
          </cell>
          <cell r="Y202">
            <v>0</v>
          </cell>
          <cell r="Z202">
            <v>0</v>
          </cell>
          <cell r="AA202">
            <v>0</v>
          </cell>
          <cell r="AB202" t="e">
            <v>#DIV/0!</v>
          </cell>
          <cell r="AC202" t="str">
            <v xml:space="preserve">Inactive </v>
          </cell>
          <cell r="AD202">
            <v>742916.64807355707</v>
          </cell>
        </row>
        <row r="203">
          <cell r="A203" t="str">
            <v>West Covina</v>
          </cell>
          <cell r="B203">
            <v>12283741.281783877</v>
          </cell>
          <cell r="C203">
            <v>0</v>
          </cell>
          <cell r="D203">
            <v>12283741.281783877</v>
          </cell>
          <cell r="E203">
            <v>0</v>
          </cell>
          <cell r="F203">
            <v>0</v>
          </cell>
          <cell r="G203">
            <v>0</v>
          </cell>
          <cell r="H203">
            <v>12283741.281783877</v>
          </cell>
          <cell r="I203">
            <v>0</v>
          </cell>
          <cell r="J203">
            <v>10903494.050000001</v>
          </cell>
          <cell r="K203">
            <v>0</v>
          </cell>
          <cell r="L203">
            <v>0</v>
          </cell>
          <cell r="M203">
            <v>0</v>
          </cell>
          <cell r="N203">
            <v>10903494.050000001</v>
          </cell>
          <cell r="O203">
            <v>10903494.050000001</v>
          </cell>
          <cell r="P203">
            <v>2157677.19</v>
          </cell>
          <cell r="Q203">
            <v>13061171.24</v>
          </cell>
          <cell r="R203">
            <v>-777429.95821612328</v>
          </cell>
          <cell r="S203">
            <v>0</v>
          </cell>
          <cell r="T203">
            <v>-777429.95821612328</v>
          </cell>
          <cell r="U203">
            <v>0</v>
          </cell>
          <cell r="V203">
            <v>0</v>
          </cell>
          <cell r="W203">
            <v>0</v>
          </cell>
          <cell r="X203">
            <v>0</v>
          </cell>
          <cell r="Y203">
            <v>-777429.95821612328</v>
          </cell>
          <cell r="Z203">
            <v>0</v>
          </cell>
          <cell r="AA203">
            <v>3598873.9</v>
          </cell>
          <cell r="AB203" t="e">
            <v>#DIV/0!</v>
          </cell>
          <cell r="AC203" t="str">
            <v xml:space="preserve">Active </v>
          </cell>
          <cell r="AD203">
            <v>-777429.95821612328</v>
          </cell>
        </row>
        <row r="204">
          <cell r="A204" t="str">
            <v>West Hollywood</v>
          </cell>
          <cell r="B204">
            <v>11689619.77613629</v>
          </cell>
          <cell r="C204">
            <v>0</v>
          </cell>
          <cell r="D204">
            <v>11689619.77613629</v>
          </cell>
          <cell r="E204">
            <v>3157150</v>
          </cell>
          <cell r="F204">
            <v>3000000</v>
          </cell>
          <cell r="G204">
            <v>6157150</v>
          </cell>
          <cell r="H204">
            <v>17846769.77613629</v>
          </cell>
          <cell r="I204">
            <v>0</v>
          </cell>
          <cell r="J204">
            <v>16450407.880000001</v>
          </cell>
          <cell r="K204">
            <v>0</v>
          </cell>
          <cell r="L204">
            <v>-121202.69</v>
          </cell>
          <cell r="M204">
            <v>0</v>
          </cell>
          <cell r="N204">
            <v>16329205.190000001</v>
          </cell>
          <cell r="O204">
            <v>16329205.190000001</v>
          </cell>
          <cell r="P204">
            <v>423828.69</v>
          </cell>
          <cell r="Q204">
            <v>16753033.880000001</v>
          </cell>
          <cell r="R204">
            <v>0</v>
          </cell>
          <cell r="S204">
            <v>1093735.8961362895</v>
          </cell>
          <cell r="T204">
            <v>1093735.8961362895</v>
          </cell>
          <cell r="U204">
            <v>0</v>
          </cell>
          <cell r="V204">
            <v>1876171.31</v>
          </cell>
          <cell r="W204">
            <v>1876171.31</v>
          </cell>
          <cell r="X204">
            <v>0</v>
          </cell>
          <cell r="Y204">
            <v>-782435.41386371059</v>
          </cell>
          <cell r="Z204">
            <v>2600000</v>
          </cell>
          <cell r="AA204">
            <v>3666985.92</v>
          </cell>
          <cell r="AB204" t="e">
            <v>#DIV/0!</v>
          </cell>
          <cell r="AC204" t="str">
            <v xml:space="preserve">Active </v>
          </cell>
          <cell r="AD204">
            <v>-782435.41386371059</v>
          </cell>
        </row>
        <row r="205">
          <cell r="A205" t="str">
            <v>Westlake Village</v>
          </cell>
          <cell r="B205">
            <v>549157.94017780654</v>
          </cell>
          <cell r="C205">
            <v>0</v>
          </cell>
          <cell r="D205">
            <v>549157.94017780654</v>
          </cell>
          <cell r="E205">
            <v>-32942.09922364261</v>
          </cell>
          <cell r="F205">
            <v>0</v>
          </cell>
          <cell r="G205">
            <v>-32942.09922364261</v>
          </cell>
          <cell r="H205">
            <v>516215.84095416393</v>
          </cell>
          <cell r="I205">
            <v>0</v>
          </cell>
          <cell r="J205">
            <v>327708.92</v>
          </cell>
          <cell r="K205">
            <v>0</v>
          </cell>
          <cell r="L205">
            <v>0</v>
          </cell>
          <cell r="M205">
            <v>0</v>
          </cell>
          <cell r="N205">
            <v>327708.92</v>
          </cell>
          <cell r="O205">
            <v>327708.92</v>
          </cell>
          <cell r="P205">
            <v>0</v>
          </cell>
          <cell r="Q205">
            <v>327708.92</v>
          </cell>
          <cell r="R205">
            <v>0</v>
          </cell>
          <cell r="S205">
            <v>188506.92095416394</v>
          </cell>
          <cell r="T205">
            <v>188506.92095416394</v>
          </cell>
          <cell r="U205">
            <v>0</v>
          </cell>
          <cell r="V205">
            <v>0</v>
          </cell>
          <cell r="W205">
            <v>0</v>
          </cell>
          <cell r="X205">
            <v>188506.92095416394</v>
          </cell>
          <cell r="Y205">
            <v>0</v>
          </cell>
          <cell r="Z205">
            <v>0</v>
          </cell>
          <cell r="AA205">
            <v>327708.92000000004</v>
          </cell>
          <cell r="AB205" t="e">
            <v>#DIV/0!</v>
          </cell>
          <cell r="AC205" t="str">
            <v xml:space="preserve">Inactive </v>
          </cell>
          <cell r="AD205">
            <v>188506.92095416394</v>
          </cell>
        </row>
        <row r="206">
          <cell r="A206" t="str">
            <v>Westminster</v>
          </cell>
          <cell r="B206">
            <v>9739745.5054968074</v>
          </cell>
          <cell r="C206">
            <v>0</v>
          </cell>
          <cell r="D206">
            <v>9739745.5054968074</v>
          </cell>
          <cell r="E206">
            <v>1002856.7244031935</v>
          </cell>
          <cell r="F206">
            <v>0</v>
          </cell>
          <cell r="G206">
            <v>1002856.7244031935</v>
          </cell>
          <cell r="H206">
            <v>10742602.229900001</v>
          </cell>
          <cell r="I206">
            <v>0</v>
          </cell>
          <cell r="J206">
            <v>7342602.2299000006</v>
          </cell>
          <cell r="K206">
            <v>0</v>
          </cell>
          <cell r="L206">
            <v>0</v>
          </cell>
          <cell r="M206">
            <v>0</v>
          </cell>
          <cell r="N206">
            <v>7342602.2299000006</v>
          </cell>
          <cell r="O206">
            <v>7342602.2299000006</v>
          </cell>
          <cell r="P206">
            <v>8037090.9000000004</v>
          </cell>
          <cell r="Q206">
            <v>15379693.129900001</v>
          </cell>
          <cell r="R206">
            <v>-4637090.9000000004</v>
          </cell>
          <cell r="S206">
            <v>0</v>
          </cell>
          <cell r="T206">
            <v>-4637090.9000000004</v>
          </cell>
          <cell r="U206">
            <v>125909.09999999963</v>
          </cell>
          <cell r="V206">
            <v>0</v>
          </cell>
          <cell r="W206">
            <v>125909.09999999963</v>
          </cell>
          <cell r="X206">
            <v>0</v>
          </cell>
          <cell r="Y206">
            <v>-4763000</v>
          </cell>
          <cell r="Z206">
            <v>0</v>
          </cell>
          <cell r="AA206">
            <v>8303890.9000000004</v>
          </cell>
          <cell r="AB206" t="e">
            <v>#DIV/0!</v>
          </cell>
          <cell r="AC206" t="str">
            <v xml:space="preserve">Active </v>
          </cell>
          <cell r="AD206">
            <v>-4763000</v>
          </cell>
        </row>
        <row r="207">
          <cell r="A207" t="str">
            <v>Whittier</v>
          </cell>
          <cell r="B207">
            <v>16286572.182732835</v>
          </cell>
          <cell r="C207">
            <v>0</v>
          </cell>
          <cell r="D207">
            <v>16286572.182732835</v>
          </cell>
          <cell r="E207">
            <v>0</v>
          </cell>
          <cell r="F207">
            <v>0</v>
          </cell>
          <cell r="G207">
            <v>0</v>
          </cell>
          <cell r="H207">
            <v>16286572.182732835</v>
          </cell>
          <cell r="I207">
            <v>0</v>
          </cell>
          <cell r="J207">
            <v>10958286.23</v>
          </cell>
          <cell r="K207">
            <v>0</v>
          </cell>
          <cell r="L207">
            <v>0</v>
          </cell>
          <cell r="M207">
            <v>0</v>
          </cell>
          <cell r="N207">
            <v>10958286.23</v>
          </cell>
          <cell r="O207">
            <v>10958286.23</v>
          </cell>
          <cell r="P207">
            <v>585657.18999999994</v>
          </cell>
          <cell r="Q207">
            <v>11543943.42</v>
          </cell>
          <cell r="R207">
            <v>0</v>
          </cell>
          <cell r="S207">
            <v>4742628.7627328355</v>
          </cell>
          <cell r="T207">
            <v>4742628.7627328355</v>
          </cell>
          <cell r="U207">
            <v>0</v>
          </cell>
          <cell r="V207">
            <v>2926903.02</v>
          </cell>
          <cell r="W207">
            <v>2926903.02</v>
          </cell>
          <cell r="X207">
            <v>1815725.7427328355</v>
          </cell>
          <cell r="Y207">
            <v>0</v>
          </cell>
          <cell r="Z207">
            <v>0</v>
          </cell>
          <cell r="AB207" t="e">
            <v>#DIV/0!</v>
          </cell>
          <cell r="AC207" t="str">
            <v xml:space="preserve">Active </v>
          </cell>
          <cell r="AD207">
            <v>1815725.7427328355</v>
          </cell>
        </row>
        <row r="208">
          <cell r="A208" t="str">
            <v>Wildomar</v>
          </cell>
          <cell r="B208">
            <v>351950.82534189126</v>
          </cell>
          <cell r="C208">
            <v>0</v>
          </cell>
          <cell r="D208">
            <v>351950.82534189126</v>
          </cell>
          <cell r="E208">
            <v>-52355.160573509871</v>
          </cell>
          <cell r="F208">
            <v>0</v>
          </cell>
          <cell r="G208">
            <v>-52355.160573509871</v>
          </cell>
          <cell r="H208">
            <v>299595.66476838139</v>
          </cell>
          <cell r="I208">
            <v>0</v>
          </cell>
          <cell r="J208">
            <v>0</v>
          </cell>
          <cell r="K208">
            <v>0</v>
          </cell>
          <cell r="L208">
            <v>0</v>
          </cell>
          <cell r="M208">
            <v>0</v>
          </cell>
          <cell r="N208">
            <v>0</v>
          </cell>
          <cell r="O208">
            <v>0</v>
          </cell>
          <cell r="P208">
            <v>0</v>
          </cell>
          <cell r="Q208">
            <v>0</v>
          </cell>
          <cell r="R208">
            <v>0</v>
          </cell>
          <cell r="S208">
            <v>299595.66476838139</v>
          </cell>
          <cell r="T208">
            <v>299595.66476838139</v>
          </cell>
          <cell r="U208">
            <v>0</v>
          </cell>
          <cell r="V208">
            <v>0</v>
          </cell>
          <cell r="W208">
            <v>0</v>
          </cell>
          <cell r="X208">
            <v>299595.66476838139</v>
          </cell>
          <cell r="Y208">
            <v>0</v>
          </cell>
          <cell r="Z208">
            <v>0</v>
          </cell>
          <cell r="AA208">
            <v>0</v>
          </cell>
          <cell r="AB208" t="e">
            <v>#DIV/0!</v>
          </cell>
          <cell r="AC208" t="str">
            <v>Inactive</v>
          </cell>
          <cell r="AD208">
            <v>299595.66476838139</v>
          </cell>
        </row>
        <row r="209">
          <cell r="A209" t="str">
            <v>Woodlake</v>
          </cell>
          <cell r="B209">
            <v>787998.1353774867</v>
          </cell>
          <cell r="C209">
            <v>0</v>
          </cell>
          <cell r="D209">
            <v>787998.1353774867</v>
          </cell>
          <cell r="E209">
            <v>-573044.51557134045</v>
          </cell>
          <cell r="F209">
            <v>0</v>
          </cell>
          <cell r="G209">
            <v>-573044.51557134045</v>
          </cell>
          <cell r="H209">
            <v>214953.61980614625</v>
          </cell>
          <cell r="I209">
            <v>0</v>
          </cell>
          <cell r="J209">
            <v>76166</v>
          </cell>
          <cell r="K209">
            <v>0</v>
          </cell>
          <cell r="L209">
            <v>0</v>
          </cell>
          <cell r="M209">
            <v>0</v>
          </cell>
          <cell r="N209">
            <v>76166</v>
          </cell>
          <cell r="O209">
            <v>76166</v>
          </cell>
          <cell r="P209">
            <v>0</v>
          </cell>
          <cell r="Q209">
            <v>76166</v>
          </cell>
          <cell r="R209">
            <v>0</v>
          </cell>
          <cell r="S209">
            <v>138787.61980614625</v>
          </cell>
          <cell r="T209">
            <v>138787.61980614625</v>
          </cell>
          <cell r="U209">
            <v>0</v>
          </cell>
          <cell r="V209">
            <v>0</v>
          </cell>
          <cell r="W209">
            <v>0</v>
          </cell>
          <cell r="X209">
            <v>138787.61980614625</v>
          </cell>
          <cell r="Y209">
            <v>0</v>
          </cell>
          <cell r="Z209">
            <v>0</v>
          </cell>
          <cell r="AA209">
            <v>0</v>
          </cell>
          <cell r="AB209" t="e">
            <v>#DIV/0!</v>
          </cell>
          <cell r="AC209" t="str">
            <v xml:space="preserve">Inactive </v>
          </cell>
          <cell r="AD209">
            <v>138787.61980614625</v>
          </cell>
        </row>
        <row r="210">
          <cell r="A210" t="str">
            <v>Yorba Linda</v>
          </cell>
          <cell r="B210">
            <v>4059525.4105032352</v>
          </cell>
          <cell r="C210">
            <v>0</v>
          </cell>
          <cell r="D210">
            <v>4059525.4105032352</v>
          </cell>
          <cell r="E210">
            <v>104561</v>
          </cell>
          <cell r="F210">
            <v>0</v>
          </cell>
          <cell r="G210">
            <v>104561</v>
          </cell>
          <cell r="H210">
            <v>4164086.4105032352</v>
          </cell>
          <cell r="I210">
            <v>0</v>
          </cell>
          <cell r="J210">
            <v>4085174.2600000007</v>
          </cell>
          <cell r="K210">
            <v>0</v>
          </cell>
          <cell r="L210">
            <v>0</v>
          </cell>
          <cell r="M210">
            <v>0</v>
          </cell>
          <cell r="N210">
            <v>4085174.2600000007</v>
          </cell>
          <cell r="O210">
            <v>4085174.2600000007</v>
          </cell>
          <cell r="P210">
            <v>0</v>
          </cell>
          <cell r="Q210">
            <v>4085174.2600000007</v>
          </cell>
          <cell r="R210">
            <v>0</v>
          </cell>
          <cell r="S210">
            <v>78912.150503234472</v>
          </cell>
          <cell r="T210">
            <v>78912.150503234472</v>
          </cell>
          <cell r="U210">
            <v>0</v>
          </cell>
          <cell r="V210">
            <v>0</v>
          </cell>
          <cell r="W210">
            <v>0</v>
          </cell>
          <cell r="X210">
            <v>78912.150503234472</v>
          </cell>
          <cell r="Y210">
            <v>0</v>
          </cell>
          <cell r="Z210">
            <v>1700000</v>
          </cell>
          <cell r="AA210">
            <v>1196020.3899999999</v>
          </cell>
          <cell r="AB210" t="e">
            <v>#DIV/0!</v>
          </cell>
          <cell r="AC210" t="str">
            <v xml:space="preserve">Active </v>
          </cell>
          <cell r="AD210">
            <v>78912.150503234472</v>
          </cell>
        </row>
        <row r="211">
          <cell r="A211" t="str">
            <v>Yucaipa</v>
          </cell>
          <cell r="B211">
            <v>3757392.7103923466</v>
          </cell>
          <cell r="C211">
            <v>0</v>
          </cell>
          <cell r="D211">
            <v>3757392.7103923466</v>
          </cell>
          <cell r="E211">
            <v>4000000</v>
          </cell>
          <cell r="F211">
            <v>0</v>
          </cell>
          <cell r="G211">
            <v>4000000</v>
          </cell>
          <cell r="H211">
            <v>7757392.7103923466</v>
          </cell>
          <cell r="I211">
            <v>0</v>
          </cell>
          <cell r="J211">
            <v>7816036.5899999999</v>
          </cell>
          <cell r="K211">
            <v>0</v>
          </cell>
          <cell r="L211">
            <v>0</v>
          </cell>
          <cell r="M211">
            <v>0</v>
          </cell>
          <cell r="N211">
            <v>7816036.5899999999</v>
          </cell>
          <cell r="O211">
            <v>7816036.5899999999</v>
          </cell>
          <cell r="P211">
            <v>0</v>
          </cell>
          <cell r="Q211">
            <v>7816036.5899999999</v>
          </cell>
          <cell r="R211">
            <v>-58643.879607653245</v>
          </cell>
          <cell r="S211">
            <v>0</v>
          </cell>
          <cell r="T211">
            <v>-58643.879607653245</v>
          </cell>
          <cell r="U211">
            <v>0</v>
          </cell>
          <cell r="V211">
            <v>0</v>
          </cell>
          <cell r="W211">
            <v>0</v>
          </cell>
          <cell r="X211">
            <v>0</v>
          </cell>
          <cell r="Y211">
            <v>-58643.879607653245</v>
          </cell>
          <cell r="Z211">
            <v>0</v>
          </cell>
          <cell r="AA211">
            <v>2952615.48</v>
          </cell>
          <cell r="AB211" t="e">
            <v>#DIV/0!</v>
          </cell>
          <cell r="AC211" t="str">
            <v xml:space="preserve">Inactive </v>
          </cell>
          <cell r="AD211">
            <v>-58643.879607653245</v>
          </cell>
        </row>
        <row r="212">
          <cell r="A212" t="str">
            <v>Yucca Valley</v>
          </cell>
          <cell r="B212">
            <v>1872407.0614767158</v>
          </cell>
          <cell r="C212">
            <v>0</v>
          </cell>
          <cell r="D212">
            <v>1872407.0614767158</v>
          </cell>
          <cell r="E212">
            <v>0</v>
          </cell>
          <cell r="F212">
            <v>0</v>
          </cell>
          <cell r="G212">
            <v>0</v>
          </cell>
          <cell r="H212">
            <v>1872407.0614767158</v>
          </cell>
          <cell r="I212">
            <v>0</v>
          </cell>
          <cell r="J212">
            <v>1494445.83</v>
          </cell>
          <cell r="K212">
            <v>0</v>
          </cell>
          <cell r="L212">
            <v>-299.95999999999913</v>
          </cell>
          <cell r="M212">
            <v>0</v>
          </cell>
          <cell r="N212">
            <v>1494145.87</v>
          </cell>
          <cell r="O212">
            <v>1494145.87</v>
          </cell>
          <cell r="P212">
            <v>0</v>
          </cell>
          <cell r="Q212">
            <v>1494145.87</v>
          </cell>
          <cell r="R212">
            <v>0</v>
          </cell>
          <cell r="S212">
            <v>378261.19147671573</v>
          </cell>
          <cell r="T212">
            <v>378261.19147671573</v>
          </cell>
          <cell r="U212">
            <v>0</v>
          </cell>
          <cell r="V212">
            <v>0</v>
          </cell>
          <cell r="W212">
            <v>0</v>
          </cell>
          <cell r="X212">
            <v>378261.19147671573</v>
          </cell>
          <cell r="Y212">
            <v>0</v>
          </cell>
          <cell r="Z212">
            <v>0</v>
          </cell>
          <cell r="AA212">
            <v>0</v>
          </cell>
          <cell r="AB212">
            <v>0</v>
          </cell>
          <cell r="AC212" t="str">
            <v xml:space="preserve">Active </v>
          </cell>
          <cell r="AD212">
            <v>378261.19147671573</v>
          </cell>
        </row>
        <row r="213">
          <cell r="Z213">
            <v>0</v>
          </cell>
        </row>
        <row r="214">
          <cell r="A214" t="str">
            <v>Grand Totals</v>
          </cell>
          <cell r="B214">
            <v>1583968671.4347968</v>
          </cell>
          <cell r="C214">
            <v>0</v>
          </cell>
          <cell r="D214">
            <v>1583968671.4347968</v>
          </cell>
          <cell r="E214">
            <v>0</v>
          </cell>
          <cell r="F214">
            <v>36672975.07</v>
          </cell>
          <cell r="G214">
            <v>36672975.07</v>
          </cell>
          <cell r="H214">
            <v>1620654332.2879379</v>
          </cell>
          <cell r="I214">
            <v>238568</v>
          </cell>
          <cell r="J214">
            <v>1280895056.6194992</v>
          </cell>
          <cell r="K214">
            <v>0</v>
          </cell>
          <cell r="L214">
            <v>1185754.5299999998</v>
          </cell>
          <cell r="N214">
            <v>1282080811.1494992</v>
          </cell>
          <cell r="O214">
            <v>1282319379.1494992</v>
          </cell>
          <cell r="P214">
            <v>49998281.889999986</v>
          </cell>
          <cell r="Q214">
            <v>1332317661.0394993</v>
          </cell>
          <cell r="R214">
            <v>-33628533.818896249</v>
          </cell>
          <cell r="S214">
            <v>321965205.06733418</v>
          </cell>
          <cell r="T214">
            <v>288336671.248438</v>
          </cell>
          <cell r="U214">
            <v>11518353.4</v>
          </cell>
          <cell r="V214">
            <v>191199093.35999998</v>
          </cell>
          <cell r="W214">
            <v>202717446.75999996</v>
          </cell>
          <cell r="X214">
            <v>129682226.47479698</v>
          </cell>
          <cell r="Y214">
            <v>-44063001.986359097</v>
          </cell>
          <cell r="Z214">
            <v>301424635</v>
          </cell>
          <cell r="AA214">
            <v>147957915.41999996</v>
          </cell>
          <cell r="AD214">
            <v>80550047.480519608</v>
          </cell>
        </row>
        <row r="216">
          <cell r="B216">
            <v>1583968671.4347968</v>
          </cell>
          <cell r="C216">
            <v>0</v>
          </cell>
          <cell r="I216" t="str">
            <v>Use for Historical Complete on Exhibit A (4)</v>
          </cell>
          <cell r="J216">
            <v>1281133624.6194992</v>
          </cell>
          <cell r="L216">
            <v>1185754.5299999998</v>
          </cell>
          <cell r="P216">
            <v>49917324.5</v>
          </cell>
          <cell r="T216">
            <v>288336671.2484386</v>
          </cell>
          <cell r="U216">
            <v>11518353.4</v>
          </cell>
          <cell r="V216">
            <v>191199093.36000001</v>
          </cell>
          <cell r="W216">
            <v>202717446.76000002</v>
          </cell>
          <cell r="Z216">
            <v>295424635</v>
          </cell>
          <cell r="AA216">
            <v>145557915.41999996</v>
          </cell>
          <cell r="AB216" t="str">
            <v>CK</v>
          </cell>
        </row>
        <row r="217">
          <cell r="T217" t="str">
            <v>Line 9 - If expenditures are greater than allocations (a negative number)</v>
          </cell>
        </row>
        <row r="218">
          <cell r="B218">
            <v>0</v>
          </cell>
          <cell r="C218">
            <v>0</v>
          </cell>
          <cell r="L218">
            <v>0</v>
          </cell>
          <cell r="P218">
            <v>80957.389999985695</v>
          </cell>
          <cell r="T218" t="str">
            <v>Line 10 - If allocations are greater than expenditures (a positive number)</v>
          </cell>
          <cell r="U218">
            <v>0</v>
          </cell>
          <cell r="V218">
            <v>0</v>
          </cell>
          <cell r="W218">
            <v>0</v>
          </cell>
          <cell r="Z218">
            <v>-6000000</v>
          </cell>
          <cell r="AA218">
            <v>-2400000</v>
          </cell>
        </row>
        <row r="221">
          <cell r="A221" t="str">
            <v>IMPORTANT INFORMATION:</v>
          </cell>
          <cell r="T221" t="str">
            <v>Adjusted Allocation Total minus Total Expenditures</v>
          </cell>
        </row>
        <row r="222">
          <cell r="A222" t="str">
            <v>*City of Orange has Requested $60,000 of Rule 20A Work Credits towards the Tustin Rule 20B Assessment District Project - NOT deducted from Allocation a/o 04/23/2009.</v>
          </cell>
        </row>
        <row r="224">
          <cell r="A224" t="e">
            <v>#VALUE!</v>
          </cell>
        </row>
        <row r="227">
          <cell r="A227" t="str">
            <v>RPTD $5,222,970 for 2011 for Cliff Dr. Project in Santa Barbara. Credited $72,970 to recorded costs to cap total project costs at $5,150,000. NO add'tl $ should be deducted from their allocations for this project. 5/16/2012</v>
          </cell>
        </row>
        <row r="229">
          <cell r="A229" t="str">
            <v>*City of Palo Verdes Estate allocation balance has increased $282,595 for 2014  . The formula in the Historical R20B Seed Money (column i)  column was deducted multiple times. Formula corrected to account for 20B and 20A by adding additional columns .</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Rule Cs - CeCe" id="{2061645B-35B6-4FE0-BC84-2079D9F757BE}">
    <nsvFilter filterId="{2405FDC1-7FC1-4497-8327-49DE7E321A79}" ref="B4:AI1074" tableId="0">
      <columnFilter colId="6">
        <filter colId="6">
          <x:filters>
            <x:filter val="C"/>
          </x:filters>
        </filter>
      </columnFilter>
      <columnFilter colId="9">
        <filter colId="9">
          <x:filters>
            <x:filter val="Closed"/>
            <x:filter val="Closing"/>
          </x:filters>
        </filter>
      </columnFilter>
      <columnFilter colId="18">
        <filter colId="18">
          <x:filters blank="1">
            <x:filter val="-"/>
            <x:filter val="TBD"/>
          </x:filters>
        </filter>
      </columnFilter>
    </nsvFilter>
  </namedSheetView>
  <namedSheetView name="View1" id="{D1EE3ED9-CE99-41DE-A1AE-C317F899BF9A}"/>
</namedSheetView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9/04/relationships/namedSheetView" Target="../namedSheetViews/namedSheetView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87993-15E3-4C13-9878-C2016326CCB0}">
  <dimension ref="B1:U1073"/>
  <sheetViews>
    <sheetView showGridLines="0" tabSelected="1" zoomScale="110" zoomScaleNormal="110" workbookViewId="0">
      <selection activeCell="A2" sqref="A2"/>
    </sheetView>
  </sheetViews>
  <sheetFormatPr defaultColWidth="8.81640625" defaultRowHeight="14.5" x14ac:dyDescent="0.35"/>
  <cols>
    <col min="1" max="1" width="2.54296875" style="147" customWidth="1"/>
    <col min="2" max="2" width="24.54296875" style="147" customWidth="1"/>
    <col min="3" max="3" width="16.1796875" style="147" customWidth="1"/>
    <col min="4" max="4" width="13.54296875" style="147" customWidth="1"/>
    <col min="5" max="5" width="29.54296875" style="147" customWidth="1"/>
    <col min="6" max="6" width="18.453125" style="147" customWidth="1"/>
    <col min="7" max="7" width="15.54296875" style="147" customWidth="1"/>
    <col min="8" max="8" width="5" style="147" customWidth="1"/>
    <col min="9" max="9" width="12.54296875" style="147" customWidth="1"/>
    <col min="10" max="20" width="8.81640625" style="147"/>
    <col min="21" max="21" width="8.81640625" style="146"/>
    <col min="22" max="16384" width="8.81640625" style="147"/>
  </cols>
  <sheetData>
    <row r="1" spans="2:21" x14ac:dyDescent="0.35">
      <c r="B1" s="161"/>
    </row>
    <row r="2" spans="2:21" ht="15.5" x14ac:dyDescent="0.35">
      <c r="B2" s="161"/>
      <c r="C2" s="148" t="s">
        <v>0</v>
      </c>
      <c r="D2" s="148"/>
      <c r="E2" s="148"/>
      <c r="F2" s="148"/>
      <c r="G2" s="148"/>
    </row>
    <row r="3" spans="2:21" ht="42.65" customHeight="1" x14ac:dyDescent="0.6">
      <c r="B3" s="161"/>
      <c r="C3" s="149" t="s">
        <v>1</v>
      </c>
      <c r="D3" s="149"/>
      <c r="E3" s="149"/>
      <c r="F3" s="149"/>
      <c r="G3" s="149"/>
    </row>
    <row r="4" spans="2:21" ht="6.65" customHeight="1" x14ac:dyDescent="0.35">
      <c r="B4" s="161"/>
    </row>
    <row r="5" spans="2:21" ht="41.5" customHeight="1" thickBot="1" x14ac:dyDescent="0.4">
      <c r="B5" s="162"/>
      <c r="C5" s="163"/>
      <c r="D5" s="163"/>
      <c r="E5" s="163"/>
      <c r="F5" s="163"/>
      <c r="G5" s="163"/>
      <c r="H5" s="163"/>
      <c r="I5" s="163"/>
      <c r="J5" s="150"/>
      <c r="K5" s="150"/>
      <c r="L5" s="150"/>
      <c r="M5" s="150"/>
      <c r="N5" s="150"/>
      <c r="O5" s="150"/>
      <c r="S5" s="147" t="s">
        <v>2</v>
      </c>
      <c r="U5" s="147"/>
    </row>
    <row r="6" spans="2:21" ht="12" customHeight="1" thickTop="1" thickBot="1" x14ac:dyDescent="0.4">
      <c r="B6" s="164"/>
      <c r="C6" s="164"/>
      <c r="D6" s="164"/>
      <c r="E6" s="164"/>
      <c r="F6" s="164"/>
      <c r="G6" s="164"/>
      <c r="H6" s="164"/>
      <c r="I6" s="164"/>
      <c r="J6" s="150"/>
      <c r="K6" s="150"/>
      <c r="L6" s="150"/>
      <c r="M6" s="150"/>
      <c r="N6" s="150"/>
      <c r="O6" s="150"/>
      <c r="S6" s="147" t="s">
        <v>3</v>
      </c>
      <c r="U6" s="147"/>
    </row>
    <row r="7" spans="2:21" ht="15" thickBot="1" x14ac:dyDescent="0.4">
      <c r="B7" s="165" t="s">
        <v>4</v>
      </c>
      <c r="C7" s="166"/>
      <c r="D7" s="166"/>
      <c r="E7" s="166"/>
      <c r="F7" s="166"/>
      <c r="G7" s="166"/>
      <c r="H7" s="166"/>
      <c r="I7" s="167"/>
      <c r="U7" s="147"/>
    </row>
    <row r="8" spans="2:21" s="151" customFormat="1" ht="344.25" customHeight="1" thickBot="1" x14ac:dyDescent="0.4">
      <c r="B8" s="168" t="s">
        <v>5</v>
      </c>
      <c r="C8" s="169"/>
      <c r="D8" s="169"/>
      <c r="E8" s="169"/>
      <c r="F8" s="169"/>
      <c r="G8" s="169"/>
      <c r="H8" s="169"/>
      <c r="I8" s="170"/>
    </row>
    <row r="9" spans="2:21" s="151" customFormat="1" ht="15" customHeight="1" thickBot="1" x14ac:dyDescent="0.4">
      <c r="B9" s="152"/>
      <c r="C9" s="153"/>
      <c r="D9" s="153"/>
      <c r="E9" s="153"/>
      <c r="F9" s="153"/>
      <c r="G9" s="153"/>
      <c r="H9" s="153"/>
      <c r="I9" s="153"/>
    </row>
    <row r="10" spans="2:21" ht="15" customHeight="1" x14ac:dyDescent="0.35">
      <c r="B10" s="171" t="s">
        <v>6</v>
      </c>
      <c r="C10" s="172"/>
      <c r="D10" s="172"/>
      <c r="E10" s="172"/>
      <c r="F10" s="172"/>
      <c r="G10" s="172"/>
      <c r="H10" s="172"/>
      <c r="I10" s="173"/>
      <c r="U10" s="147"/>
    </row>
    <row r="11" spans="2:21" ht="129" customHeight="1" x14ac:dyDescent="0.35">
      <c r="B11" s="156" t="s">
        <v>7</v>
      </c>
      <c r="C11" s="156"/>
      <c r="D11" s="156"/>
      <c r="E11" s="156"/>
      <c r="F11" s="156"/>
      <c r="G11" s="156"/>
      <c r="H11" s="156"/>
      <c r="I11" s="156"/>
      <c r="U11" s="147"/>
    </row>
    <row r="12" spans="2:21" x14ac:dyDescent="0.35">
      <c r="B12" s="157"/>
      <c r="C12" s="157"/>
      <c r="D12" s="157"/>
      <c r="E12" s="157"/>
      <c r="F12" s="157"/>
      <c r="G12" s="157"/>
      <c r="H12" s="157"/>
      <c r="I12" s="157"/>
      <c r="U12" s="147"/>
    </row>
    <row r="13" spans="2:21" ht="13.5" customHeight="1" x14ac:dyDescent="0.35">
      <c r="B13" s="158"/>
      <c r="C13" s="159"/>
      <c r="D13" s="159"/>
      <c r="E13" s="159"/>
      <c r="F13" s="159"/>
      <c r="G13" s="159"/>
      <c r="H13" s="159"/>
      <c r="I13" s="160"/>
      <c r="K13" s="154"/>
      <c r="U13" s="147"/>
    </row>
    <row r="14" spans="2:21" x14ac:dyDescent="0.35">
      <c r="B14" s="158"/>
      <c r="C14" s="159"/>
      <c r="D14" s="159"/>
      <c r="E14" s="159"/>
      <c r="F14" s="159"/>
      <c r="G14" s="159"/>
      <c r="H14" s="159"/>
      <c r="I14" s="160"/>
      <c r="K14" s="154"/>
      <c r="U14" s="147"/>
    </row>
    <row r="15" spans="2:21" ht="58.5" customHeight="1" x14ac:dyDescent="0.35">
      <c r="B15" s="154"/>
      <c r="U15" s="147"/>
    </row>
    <row r="16" spans="2:21" x14ac:dyDescent="0.35">
      <c r="U16" s="147"/>
    </row>
    <row r="17" spans="21:21" x14ac:dyDescent="0.35">
      <c r="U17" s="147"/>
    </row>
    <row r="18" spans="21:21" x14ac:dyDescent="0.35">
      <c r="U18" s="147"/>
    </row>
    <row r="19" spans="21:21" x14ac:dyDescent="0.35">
      <c r="U19" s="147"/>
    </row>
    <row r="20" spans="21:21" x14ac:dyDescent="0.35">
      <c r="U20" s="147"/>
    </row>
    <row r="21" spans="21:21" x14ac:dyDescent="0.35">
      <c r="U21" s="147"/>
    </row>
    <row r="22" spans="21:21" x14ac:dyDescent="0.35">
      <c r="U22" s="147"/>
    </row>
    <row r="23" spans="21:21" x14ac:dyDescent="0.35">
      <c r="U23" s="147"/>
    </row>
    <row r="24" spans="21:21" x14ac:dyDescent="0.35">
      <c r="U24" s="147"/>
    </row>
    <row r="25" spans="21:21" x14ac:dyDescent="0.35">
      <c r="U25" s="147"/>
    </row>
    <row r="26" spans="21:21" x14ac:dyDescent="0.35">
      <c r="U26" s="155" t="s">
        <v>3</v>
      </c>
    </row>
    <row r="27" spans="21:21" x14ac:dyDescent="0.35">
      <c r="U27" s="147"/>
    </row>
    <row r="28" spans="21:21" x14ac:dyDescent="0.35">
      <c r="U28" s="147"/>
    </row>
    <row r="29" spans="21:21" x14ac:dyDescent="0.35">
      <c r="U29" s="147"/>
    </row>
    <row r="30" spans="21:21" x14ac:dyDescent="0.35">
      <c r="U30" s="147"/>
    </row>
    <row r="31" spans="21:21" x14ac:dyDescent="0.35">
      <c r="U31" s="147"/>
    </row>
    <row r="32" spans="21:21" x14ac:dyDescent="0.35">
      <c r="U32" s="147"/>
    </row>
    <row r="33" spans="21:21" x14ac:dyDescent="0.35">
      <c r="U33" s="147"/>
    </row>
    <row r="34" spans="21:21" x14ac:dyDescent="0.35">
      <c r="U34" s="147"/>
    </row>
    <row r="35" spans="21:21" x14ac:dyDescent="0.35">
      <c r="U35" s="147"/>
    </row>
    <row r="36" spans="21:21" x14ac:dyDescent="0.35">
      <c r="U36" s="147"/>
    </row>
    <row r="37" spans="21:21" x14ac:dyDescent="0.35">
      <c r="U37" s="147"/>
    </row>
    <row r="38" spans="21:21" x14ac:dyDescent="0.35">
      <c r="U38" s="147"/>
    </row>
    <row r="39" spans="21:21" x14ac:dyDescent="0.35">
      <c r="U39" s="147"/>
    </row>
    <row r="40" spans="21:21" x14ac:dyDescent="0.35">
      <c r="U40" s="147"/>
    </row>
    <row r="41" spans="21:21" x14ac:dyDescent="0.35">
      <c r="U41" s="147"/>
    </row>
    <row r="42" spans="21:21" x14ac:dyDescent="0.35">
      <c r="U42" s="147"/>
    </row>
    <row r="43" spans="21:21" x14ac:dyDescent="0.35">
      <c r="U43" s="147"/>
    </row>
    <row r="44" spans="21:21" x14ac:dyDescent="0.35">
      <c r="U44" s="155"/>
    </row>
    <row r="45" spans="21:21" x14ac:dyDescent="0.35">
      <c r="U45" s="147"/>
    </row>
    <row r="46" spans="21:21" x14ac:dyDescent="0.35">
      <c r="U46" s="147"/>
    </row>
    <row r="47" spans="21:21" x14ac:dyDescent="0.35">
      <c r="U47" s="147"/>
    </row>
    <row r="48" spans="21:21" x14ac:dyDescent="0.35">
      <c r="U48" s="147"/>
    </row>
    <row r="49" spans="21:21" x14ac:dyDescent="0.35">
      <c r="U49" s="147"/>
    </row>
    <row r="50" spans="21:21" x14ac:dyDescent="0.35">
      <c r="U50" s="147"/>
    </row>
    <row r="51" spans="21:21" x14ac:dyDescent="0.35">
      <c r="U51" s="147"/>
    </row>
    <row r="52" spans="21:21" x14ac:dyDescent="0.35">
      <c r="U52" s="147"/>
    </row>
    <row r="53" spans="21:21" x14ac:dyDescent="0.35">
      <c r="U53" s="147"/>
    </row>
    <row r="54" spans="21:21" x14ac:dyDescent="0.35">
      <c r="U54" s="147"/>
    </row>
    <row r="55" spans="21:21" x14ac:dyDescent="0.35">
      <c r="U55" s="147"/>
    </row>
    <row r="56" spans="21:21" x14ac:dyDescent="0.35">
      <c r="U56" s="147"/>
    </row>
    <row r="57" spans="21:21" x14ac:dyDescent="0.35">
      <c r="U57" s="147"/>
    </row>
    <row r="58" spans="21:21" x14ac:dyDescent="0.35">
      <c r="U58" s="147"/>
    </row>
    <row r="59" spans="21:21" x14ac:dyDescent="0.35">
      <c r="U59" s="155"/>
    </row>
    <row r="60" spans="21:21" x14ac:dyDescent="0.35">
      <c r="U60" s="147"/>
    </row>
    <row r="61" spans="21:21" x14ac:dyDescent="0.35">
      <c r="U61" s="147"/>
    </row>
    <row r="62" spans="21:21" x14ac:dyDescent="0.35">
      <c r="U62" s="147"/>
    </row>
    <row r="63" spans="21:21" x14ac:dyDescent="0.35">
      <c r="U63" s="147"/>
    </row>
    <row r="64" spans="21:21" x14ac:dyDescent="0.35">
      <c r="U64" s="147"/>
    </row>
    <row r="65" spans="21:21" x14ac:dyDescent="0.35">
      <c r="U65" s="155"/>
    </row>
    <row r="66" spans="21:21" x14ac:dyDescent="0.35">
      <c r="U66" s="147"/>
    </row>
    <row r="67" spans="21:21" x14ac:dyDescent="0.35">
      <c r="U67" s="147"/>
    </row>
    <row r="68" spans="21:21" x14ac:dyDescent="0.35">
      <c r="U68" s="147"/>
    </row>
    <row r="69" spans="21:21" x14ac:dyDescent="0.35">
      <c r="U69" s="147"/>
    </row>
    <row r="70" spans="21:21" x14ac:dyDescent="0.35">
      <c r="U70" s="147"/>
    </row>
    <row r="71" spans="21:21" x14ac:dyDescent="0.35">
      <c r="U71" s="147"/>
    </row>
    <row r="72" spans="21:21" x14ac:dyDescent="0.35">
      <c r="U72" s="147"/>
    </row>
    <row r="73" spans="21:21" x14ac:dyDescent="0.35">
      <c r="U73" s="147"/>
    </row>
    <row r="74" spans="21:21" x14ac:dyDescent="0.35">
      <c r="U74" s="147"/>
    </row>
    <row r="75" spans="21:21" x14ac:dyDescent="0.35">
      <c r="U75" s="147"/>
    </row>
    <row r="76" spans="21:21" x14ac:dyDescent="0.35">
      <c r="U76" s="147"/>
    </row>
    <row r="77" spans="21:21" x14ac:dyDescent="0.35">
      <c r="U77" s="147"/>
    </row>
    <row r="78" spans="21:21" x14ac:dyDescent="0.35">
      <c r="U78" s="147"/>
    </row>
    <row r="79" spans="21:21" x14ac:dyDescent="0.35">
      <c r="U79" s="147"/>
    </row>
    <row r="80" spans="21:21" x14ac:dyDescent="0.35">
      <c r="U80" s="147"/>
    </row>
    <row r="81" s="147" customFormat="1" x14ac:dyDescent="0.35"/>
    <row r="82" s="147" customFormat="1" x14ac:dyDescent="0.35"/>
    <row r="83" s="147" customFormat="1" x14ac:dyDescent="0.35"/>
    <row r="84" s="147" customFormat="1" x14ac:dyDescent="0.35"/>
    <row r="85" s="147" customFormat="1" x14ac:dyDescent="0.35"/>
    <row r="86" s="147" customFormat="1" x14ac:dyDescent="0.35"/>
    <row r="87" s="147" customFormat="1" x14ac:dyDescent="0.35"/>
    <row r="88" s="147" customFormat="1" x14ac:dyDescent="0.35"/>
    <row r="89" s="147" customFormat="1" x14ac:dyDescent="0.35"/>
    <row r="90" s="147" customFormat="1" x14ac:dyDescent="0.35"/>
    <row r="91" s="147" customFormat="1" x14ac:dyDescent="0.35"/>
    <row r="92" s="147" customFormat="1" x14ac:dyDescent="0.35"/>
    <row r="93" s="147" customFormat="1" x14ac:dyDescent="0.35"/>
    <row r="94" s="147" customFormat="1" x14ac:dyDescent="0.35"/>
    <row r="95" s="147" customFormat="1" x14ac:dyDescent="0.35"/>
    <row r="96" s="147" customFormat="1" x14ac:dyDescent="0.35"/>
    <row r="97" s="147" customFormat="1" x14ac:dyDescent="0.35"/>
    <row r="98" s="147" customFormat="1" x14ac:dyDescent="0.35"/>
    <row r="99" s="147" customFormat="1" x14ac:dyDescent="0.35"/>
    <row r="100" s="147" customFormat="1" x14ac:dyDescent="0.35"/>
    <row r="101" s="147" customFormat="1" x14ac:dyDescent="0.35"/>
    <row r="102" s="147" customFormat="1" x14ac:dyDescent="0.35"/>
    <row r="103" s="147" customFormat="1" x14ac:dyDescent="0.35"/>
    <row r="104" s="147" customFormat="1" x14ac:dyDescent="0.35"/>
    <row r="105" s="147" customFormat="1" x14ac:dyDescent="0.35"/>
    <row r="106" s="147" customFormat="1" x14ac:dyDescent="0.35"/>
    <row r="107" s="147" customFormat="1" x14ac:dyDescent="0.35"/>
    <row r="108" s="147" customFormat="1" x14ac:dyDescent="0.35"/>
    <row r="109" s="147" customFormat="1" x14ac:dyDescent="0.35"/>
    <row r="110" s="147" customFormat="1" x14ac:dyDescent="0.35"/>
    <row r="111" s="147" customFormat="1" x14ac:dyDescent="0.35"/>
    <row r="112" s="147" customFormat="1" x14ac:dyDescent="0.35"/>
    <row r="113" s="147" customFormat="1" x14ac:dyDescent="0.35"/>
    <row r="114" s="147" customFormat="1" x14ac:dyDescent="0.35"/>
    <row r="115" s="147" customFormat="1" x14ac:dyDescent="0.35"/>
    <row r="116" s="147" customFormat="1" x14ac:dyDescent="0.35"/>
    <row r="117" s="147" customFormat="1" x14ac:dyDescent="0.35"/>
    <row r="118" s="147" customFormat="1" x14ac:dyDescent="0.35"/>
    <row r="119" s="147" customFormat="1" x14ac:dyDescent="0.35"/>
    <row r="120" s="147" customFormat="1" x14ac:dyDescent="0.35"/>
    <row r="121" s="147" customFormat="1" x14ac:dyDescent="0.35"/>
    <row r="122" s="147" customFormat="1" x14ac:dyDescent="0.35"/>
    <row r="123" s="147" customFormat="1" x14ac:dyDescent="0.35"/>
    <row r="124" s="147" customFormat="1" x14ac:dyDescent="0.35"/>
    <row r="125" s="147" customFormat="1" x14ac:dyDescent="0.35"/>
    <row r="126" s="147" customFormat="1" x14ac:dyDescent="0.35"/>
    <row r="127" s="147" customFormat="1" x14ac:dyDescent="0.35"/>
    <row r="128" s="147" customFormat="1" x14ac:dyDescent="0.35"/>
    <row r="129" spans="21:21" x14ac:dyDescent="0.35">
      <c r="U129" s="147"/>
    </row>
    <row r="130" spans="21:21" x14ac:dyDescent="0.35">
      <c r="U130" s="147"/>
    </row>
    <row r="131" spans="21:21" x14ac:dyDescent="0.35">
      <c r="U131" s="147"/>
    </row>
    <row r="132" spans="21:21" x14ac:dyDescent="0.35">
      <c r="U132" s="147"/>
    </row>
    <row r="133" spans="21:21" x14ac:dyDescent="0.35">
      <c r="U133" s="147"/>
    </row>
    <row r="134" spans="21:21" x14ac:dyDescent="0.35">
      <c r="U134" s="147"/>
    </row>
    <row r="135" spans="21:21" x14ac:dyDescent="0.35">
      <c r="U135" s="147"/>
    </row>
    <row r="136" spans="21:21" x14ac:dyDescent="0.35">
      <c r="U136" s="147"/>
    </row>
    <row r="137" spans="21:21" x14ac:dyDescent="0.35">
      <c r="U137" s="147"/>
    </row>
    <row r="138" spans="21:21" x14ac:dyDescent="0.35">
      <c r="U138" s="147"/>
    </row>
    <row r="139" spans="21:21" x14ac:dyDescent="0.35">
      <c r="U139" s="147"/>
    </row>
    <row r="140" spans="21:21" x14ac:dyDescent="0.35">
      <c r="U140" s="155"/>
    </row>
    <row r="141" spans="21:21" x14ac:dyDescent="0.35">
      <c r="U141" s="147"/>
    </row>
    <row r="142" spans="21:21" x14ac:dyDescent="0.35">
      <c r="U142" s="147"/>
    </row>
    <row r="143" spans="21:21" x14ac:dyDescent="0.35">
      <c r="U143" s="147"/>
    </row>
    <row r="144" spans="21:21" x14ac:dyDescent="0.35">
      <c r="U144" s="147"/>
    </row>
    <row r="145" s="147" customFormat="1" x14ac:dyDescent="0.35"/>
    <row r="146" s="147" customFormat="1" x14ac:dyDescent="0.35"/>
    <row r="147" s="147" customFormat="1" x14ac:dyDescent="0.35"/>
    <row r="148" s="147" customFormat="1" x14ac:dyDescent="0.35"/>
    <row r="149" s="147" customFormat="1" x14ac:dyDescent="0.35"/>
    <row r="150" s="147" customFormat="1" x14ac:dyDescent="0.35"/>
    <row r="151" s="147" customFormat="1" x14ac:dyDescent="0.35"/>
    <row r="152" s="147" customFormat="1" x14ac:dyDescent="0.35"/>
    <row r="153" s="147" customFormat="1" x14ac:dyDescent="0.35"/>
    <row r="154" s="147" customFormat="1" x14ac:dyDescent="0.35"/>
    <row r="155" s="147" customFormat="1" x14ac:dyDescent="0.35"/>
    <row r="156" s="147" customFormat="1" x14ac:dyDescent="0.35"/>
    <row r="157" s="147" customFormat="1" x14ac:dyDescent="0.35"/>
    <row r="158" s="147" customFormat="1" x14ac:dyDescent="0.35"/>
    <row r="159" s="147" customFormat="1" x14ac:dyDescent="0.35"/>
    <row r="160" s="147" customFormat="1" x14ac:dyDescent="0.35"/>
    <row r="161" s="147" customFormat="1" x14ac:dyDescent="0.35"/>
    <row r="162" s="147" customFormat="1" x14ac:dyDescent="0.35"/>
    <row r="163" s="147" customFormat="1" x14ac:dyDescent="0.35"/>
    <row r="164" s="147" customFormat="1" x14ac:dyDescent="0.35"/>
    <row r="165" s="147" customFormat="1" x14ac:dyDescent="0.35"/>
    <row r="166" s="147" customFormat="1" x14ac:dyDescent="0.35"/>
    <row r="167" s="147" customFormat="1" x14ac:dyDescent="0.35"/>
    <row r="168" s="147" customFormat="1" x14ac:dyDescent="0.35"/>
    <row r="169" s="147" customFormat="1" x14ac:dyDescent="0.35"/>
    <row r="170" s="147" customFormat="1" x14ac:dyDescent="0.35"/>
    <row r="171" s="147" customFormat="1" x14ac:dyDescent="0.35"/>
    <row r="172" s="147" customFormat="1" x14ac:dyDescent="0.35"/>
    <row r="173" s="147" customFormat="1" x14ac:dyDescent="0.35"/>
    <row r="174" s="147" customFormat="1" x14ac:dyDescent="0.35"/>
    <row r="175" s="147" customFormat="1" x14ac:dyDescent="0.35"/>
    <row r="176" s="147" customFormat="1" x14ac:dyDescent="0.35"/>
    <row r="177" spans="21:21" x14ac:dyDescent="0.35">
      <c r="U177" s="147"/>
    </row>
    <row r="178" spans="21:21" x14ac:dyDescent="0.35">
      <c r="U178" s="147"/>
    </row>
    <row r="179" spans="21:21" x14ac:dyDescent="0.35">
      <c r="U179" s="147"/>
    </row>
    <row r="180" spans="21:21" x14ac:dyDescent="0.35">
      <c r="U180" s="147"/>
    </row>
    <row r="181" spans="21:21" x14ac:dyDescent="0.35">
      <c r="U181" s="147"/>
    </row>
    <row r="182" spans="21:21" x14ac:dyDescent="0.35">
      <c r="U182" s="147"/>
    </row>
    <row r="183" spans="21:21" x14ac:dyDescent="0.35">
      <c r="U183" s="147"/>
    </row>
    <row r="184" spans="21:21" x14ac:dyDescent="0.35">
      <c r="U184" s="147"/>
    </row>
    <row r="185" spans="21:21" x14ac:dyDescent="0.35">
      <c r="U185" s="147"/>
    </row>
    <row r="186" spans="21:21" x14ac:dyDescent="0.35">
      <c r="U186" s="155"/>
    </row>
    <row r="187" spans="21:21" x14ac:dyDescent="0.35">
      <c r="U187" s="155"/>
    </row>
    <row r="188" spans="21:21" x14ac:dyDescent="0.35">
      <c r="U188" s="147"/>
    </row>
    <row r="189" spans="21:21" x14ac:dyDescent="0.35">
      <c r="U189" s="147"/>
    </row>
    <row r="190" spans="21:21" x14ac:dyDescent="0.35">
      <c r="U190" s="147"/>
    </row>
    <row r="191" spans="21:21" x14ac:dyDescent="0.35">
      <c r="U191" s="147"/>
    </row>
    <row r="192" spans="21:21" x14ac:dyDescent="0.35">
      <c r="U192" s="147"/>
    </row>
    <row r="193" spans="21:21" x14ac:dyDescent="0.35">
      <c r="U193" s="147"/>
    </row>
    <row r="194" spans="21:21" x14ac:dyDescent="0.35">
      <c r="U194" s="147"/>
    </row>
    <row r="195" spans="21:21" x14ac:dyDescent="0.35">
      <c r="U195" s="155" t="s">
        <v>3</v>
      </c>
    </row>
    <row r="196" spans="21:21" x14ac:dyDescent="0.35">
      <c r="U196" s="155" t="s">
        <v>3</v>
      </c>
    </row>
    <row r="197" spans="21:21" x14ac:dyDescent="0.35">
      <c r="U197" s="155" t="s">
        <v>3</v>
      </c>
    </row>
    <row r="198" spans="21:21" x14ac:dyDescent="0.35">
      <c r="U198" s="147"/>
    </row>
    <row r="199" spans="21:21" x14ac:dyDescent="0.35">
      <c r="U199" s="147"/>
    </row>
    <row r="200" spans="21:21" x14ac:dyDescent="0.35">
      <c r="U200" s="147"/>
    </row>
    <row r="201" spans="21:21" x14ac:dyDescent="0.35">
      <c r="U201" s="147"/>
    </row>
    <row r="202" spans="21:21" x14ac:dyDescent="0.35">
      <c r="U202" s="147"/>
    </row>
    <row r="203" spans="21:21" x14ac:dyDescent="0.35">
      <c r="U203" s="147"/>
    </row>
    <row r="204" spans="21:21" x14ac:dyDescent="0.35">
      <c r="U204" s="147"/>
    </row>
    <row r="205" spans="21:21" x14ac:dyDescent="0.35">
      <c r="U205" s="147"/>
    </row>
    <row r="206" spans="21:21" x14ac:dyDescent="0.35">
      <c r="U206" s="147"/>
    </row>
    <row r="207" spans="21:21" x14ac:dyDescent="0.35">
      <c r="U207" s="147"/>
    </row>
    <row r="208" spans="21:21" x14ac:dyDescent="0.35">
      <c r="U208" s="155" t="s">
        <v>3</v>
      </c>
    </row>
    <row r="209" s="147" customFormat="1" x14ac:dyDescent="0.35"/>
    <row r="210" s="147" customFormat="1" x14ac:dyDescent="0.35"/>
    <row r="211" s="147" customFormat="1" x14ac:dyDescent="0.35"/>
    <row r="212" s="147" customFormat="1" x14ac:dyDescent="0.35"/>
    <row r="213" s="147" customFormat="1" x14ac:dyDescent="0.35"/>
    <row r="214" s="147" customFormat="1" x14ac:dyDescent="0.35"/>
    <row r="215" s="147" customFormat="1" x14ac:dyDescent="0.35"/>
    <row r="216" s="147" customFormat="1" x14ac:dyDescent="0.35"/>
    <row r="217" s="147" customFormat="1" x14ac:dyDescent="0.35"/>
    <row r="218" s="147" customFormat="1" x14ac:dyDescent="0.35"/>
    <row r="219" s="147" customFormat="1" x14ac:dyDescent="0.35"/>
    <row r="220" s="147" customFormat="1" x14ac:dyDescent="0.35"/>
    <row r="221" s="147" customFormat="1" x14ac:dyDescent="0.35"/>
    <row r="222" s="147" customFormat="1" x14ac:dyDescent="0.35"/>
    <row r="223" s="147" customFormat="1" x14ac:dyDescent="0.35"/>
    <row r="224" s="147" customFormat="1" x14ac:dyDescent="0.35"/>
    <row r="225" spans="21:21" x14ac:dyDescent="0.35">
      <c r="U225" s="147"/>
    </row>
    <row r="226" spans="21:21" x14ac:dyDescent="0.35">
      <c r="U226" s="147"/>
    </row>
    <row r="227" spans="21:21" x14ac:dyDescent="0.35">
      <c r="U227" s="147"/>
    </row>
    <row r="228" spans="21:21" x14ac:dyDescent="0.35">
      <c r="U228" s="147"/>
    </row>
    <row r="229" spans="21:21" x14ac:dyDescent="0.35">
      <c r="U229" s="155"/>
    </row>
    <row r="230" spans="21:21" x14ac:dyDescent="0.35">
      <c r="U230" s="147"/>
    </row>
    <row r="231" spans="21:21" x14ac:dyDescent="0.35">
      <c r="U231" s="147"/>
    </row>
    <row r="232" spans="21:21" x14ac:dyDescent="0.35">
      <c r="U232" s="147"/>
    </row>
    <row r="233" spans="21:21" x14ac:dyDescent="0.35">
      <c r="U233" s="147"/>
    </row>
    <row r="234" spans="21:21" x14ac:dyDescent="0.35">
      <c r="U234" s="147"/>
    </row>
    <row r="235" spans="21:21" x14ac:dyDescent="0.35">
      <c r="U235" s="147"/>
    </row>
    <row r="236" spans="21:21" x14ac:dyDescent="0.35">
      <c r="U236" s="147"/>
    </row>
    <row r="237" spans="21:21" x14ac:dyDescent="0.35">
      <c r="U237" s="147"/>
    </row>
    <row r="238" spans="21:21" x14ac:dyDescent="0.35">
      <c r="U238" s="147"/>
    </row>
    <row r="239" spans="21:21" x14ac:dyDescent="0.35">
      <c r="U239" s="147"/>
    </row>
    <row r="240" spans="21:21" x14ac:dyDescent="0.35">
      <c r="U240" s="147"/>
    </row>
    <row r="241" s="147" customFormat="1" x14ac:dyDescent="0.35"/>
    <row r="242" s="147" customFormat="1" x14ac:dyDescent="0.35"/>
    <row r="243" s="147" customFormat="1" x14ac:dyDescent="0.35"/>
    <row r="244" s="147" customFormat="1" x14ac:dyDescent="0.35"/>
    <row r="245" s="147" customFormat="1" x14ac:dyDescent="0.35"/>
    <row r="246" s="147" customFormat="1" x14ac:dyDescent="0.35"/>
    <row r="247" s="147" customFormat="1" x14ac:dyDescent="0.35"/>
    <row r="248" s="147" customFormat="1" x14ac:dyDescent="0.35"/>
    <row r="249" s="147" customFormat="1" x14ac:dyDescent="0.35"/>
    <row r="250" s="147" customFormat="1" x14ac:dyDescent="0.35"/>
    <row r="251" s="147" customFormat="1" x14ac:dyDescent="0.35"/>
    <row r="252" s="147" customFormat="1" x14ac:dyDescent="0.35"/>
    <row r="253" s="147" customFormat="1" x14ac:dyDescent="0.35"/>
    <row r="254" s="147" customFormat="1" x14ac:dyDescent="0.35"/>
    <row r="255" s="147" customFormat="1" x14ac:dyDescent="0.35"/>
    <row r="256" s="147" customFormat="1" x14ac:dyDescent="0.35"/>
    <row r="257" spans="21:21" x14ac:dyDescent="0.35">
      <c r="U257" s="147"/>
    </row>
    <row r="258" spans="21:21" x14ac:dyDescent="0.35">
      <c r="U258" s="147"/>
    </row>
    <row r="259" spans="21:21" x14ac:dyDescent="0.35">
      <c r="U259" s="147"/>
    </row>
    <row r="260" spans="21:21" x14ac:dyDescent="0.35">
      <c r="U260" s="147"/>
    </row>
    <row r="261" spans="21:21" x14ac:dyDescent="0.35">
      <c r="U261" s="147"/>
    </row>
    <row r="262" spans="21:21" x14ac:dyDescent="0.35">
      <c r="U262" s="147"/>
    </row>
    <row r="263" spans="21:21" x14ac:dyDescent="0.35">
      <c r="U263" s="147"/>
    </row>
    <row r="264" spans="21:21" x14ac:dyDescent="0.35">
      <c r="U264" s="147"/>
    </row>
    <row r="265" spans="21:21" x14ac:dyDescent="0.35">
      <c r="U265" s="147"/>
    </row>
    <row r="266" spans="21:21" x14ac:dyDescent="0.35">
      <c r="U266" s="147"/>
    </row>
    <row r="267" spans="21:21" x14ac:dyDescent="0.35">
      <c r="U267" s="147"/>
    </row>
    <row r="268" spans="21:21" x14ac:dyDescent="0.35">
      <c r="U268" s="155"/>
    </row>
    <row r="269" spans="21:21" x14ac:dyDescent="0.35">
      <c r="U269" s="147"/>
    </row>
    <row r="270" spans="21:21" x14ac:dyDescent="0.35">
      <c r="U270" s="147"/>
    </row>
    <row r="271" spans="21:21" x14ac:dyDescent="0.35">
      <c r="U271" s="147"/>
    </row>
    <row r="272" spans="21:21" x14ac:dyDescent="0.35">
      <c r="U272" s="147"/>
    </row>
    <row r="273" s="147" customFormat="1" x14ac:dyDescent="0.35"/>
    <row r="274" s="147" customFormat="1" x14ac:dyDescent="0.35"/>
    <row r="275" s="147" customFormat="1" x14ac:dyDescent="0.35"/>
    <row r="276" s="147" customFormat="1" x14ac:dyDescent="0.35"/>
    <row r="277" s="147" customFormat="1" x14ac:dyDescent="0.35"/>
    <row r="278" s="147" customFormat="1" x14ac:dyDescent="0.35"/>
    <row r="279" s="147" customFormat="1" x14ac:dyDescent="0.35"/>
    <row r="280" s="147" customFormat="1" x14ac:dyDescent="0.35"/>
    <row r="281" s="147" customFormat="1" x14ac:dyDescent="0.35"/>
    <row r="282" s="147" customFormat="1" x14ac:dyDescent="0.35"/>
    <row r="283" s="147" customFormat="1" x14ac:dyDescent="0.35"/>
    <row r="284" s="147" customFormat="1" x14ac:dyDescent="0.35"/>
    <row r="285" s="147" customFormat="1" x14ac:dyDescent="0.35"/>
    <row r="286" s="147" customFormat="1" x14ac:dyDescent="0.35"/>
    <row r="287" s="147" customFormat="1" x14ac:dyDescent="0.35"/>
    <row r="288" s="147" customFormat="1" x14ac:dyDescent="0.35"/>
    <row r="289" s="147" customFormat="1" x14ac:dyDescent="0.35"/>
    <row r="290" s="147" customFormat="1" x14ac:dyDescent="0.35"/>
    <row r="291" s="147" customFormat="1" x14ac:dyDescent="0.35"/>
    <row r="292" s="147" customFormat="1" x14ac:dyDescent="0.35"/>
    <row r="293" s="147" customFormat="1" x14ac:dyDescent="0.35"/>
    <row r="294" s="147" customFormat="1" x14ac:dyDescent="0.35"/>
    <row r="295" s="147" customFormat="1" x14ac:dyDescent="0.35"/>
    <row r="296" s="147" customFormat="1" x14ac:dyDescent="0.35"/>
    <row r="297" s="147" customFormat="1" x14ac:dyDescent="0.35"/>
    <row r="298" s="147" customFormat="1" x14ac:dyDescent="0.35"/>
    <row r="299" s="147" customFormat="1" x14ac:dyDescent="0.35"/>
    <row r="300" s="147" customFormat="1" x14ac:dyDescent="0.35"/>
    <row r="301" s="147" customFormat="1" x14ac:dyDescent="0.35"/>
    <row r="302" s="147" customFormat="1" x14ac:dyDescent="0.35"/>
    <row r="303" s="147" customFormat="1" x14ac:dyDescent="0.35"/>
    <row r="304" s="147" customFormat="1" x14ac:dyDescent="0.35"/>
    <row r="305" s="147" customFormat="1" x14ac:dyDescent="0.35"/>
    <row r="306" s="147" customFormat="1" x14ac:dyDescent="0.35"/>
    <row r="307" s="147" customFormat="1" x14ac:dyDescent="0.35"/>
    <row r="308" s="147" customFormat="1" x14ac:dyDescent="0.35"/>
    <row r="309" s="147" customFormat="1" x14ac:dyDescent="0.35"/>
    <row r="310" s="147" customFormat="1" x14ac:dyDescent="0.35"/>
    <row r="311" s="147" customFormat="1" x14ac:dyDescent="0.35"/>
    <row r="312" s="147" customFormat="1" x14ac:dyDescent="0.35"/>
    <row r="313" s="147" customFormat="1" x14ac:dyDescent="0.35"/>
    <row r="314" s="147" customFormat="1" x14ac:dyDescent="0.35"/>
    <row r="315" s="147" customFormat="1" x14ac:dyDescent="0.35"/>
    <row r="316" s="147" customFormat="1" x14ac:dyDescent="0.35"/>
    <row r="317" s="147" customFormat="1" x14ac:dyDescent="0.35"/>
    <row r="318" s="147" customFormat="1" x14ac:dyDescent="0.35"/>
    <row r="319" s="147" customFormat="1" x14ac:dyDescent="0.35"/>
    <row r="320" s="147" customFormat="1" x14ac:dyDescent="0.35"/>
    <row r="321" s="147" customFormat="1" x14ac:dyDescent="0.35"/>
    <row r="322" s="147" customFormat="1" x14ac:dyDescent="0.35"/>
    <row r="323" s="147" customFormat="1" x14ac:dyDescent="0.35"/>
    <row r="324" s="147" customFormat="1" x14ac:dyDescent="0.35"/>
    <row r="325" s="147" customFormat="1" x14ac:dyDescent="0.35"/>
    <row r="326" s="147" customFormat="1" x14ac:dyDescent="0.35"/>
    <row r="327" s="147" customFormat="1" x14ac:dyDescent="0.35"/>
    <row r="328" s="147" customFormat="1" x14ac:dyDescent="0.35"/>
    <row r="329" s="147" customFormat="1" x14ac:dyDescent="0.35"/>
    <row r="330" s="147" customFormat="1" x14ac:dyDescent="0.35"/>
    <row r="331" s="147" customFormat="1" x14ac:dyDescent="0.35"/>
    <row r="332" s="147" customFormat="1" x14ac:dyDescent="0.35"/>
    <row r="333" s="147" customFormat="1" x14ac:dyDescent="0.35"/>
    <row r="334" s="147" customFormat="1" x14ac:dyDescent="0.35"/>
    <row r="335" s="147" customFormat="1" x14ac:dyDescent="0.35"/>
    <row r="336" s="147" customFormat="1" x14ac:dyDescent="0.35"/>
    <row r="337" s="147" customFormat="1" x14ac:dyDescent="0.35"/>
    <row r="338" s="147" customFormat="1" x14ac:dyDescent="0.35"/>
    <row r="339" s="147" customFormat="1" x14ac:dyDescent="0.35"/>
    <row r="340" s="147" customFormat="1" x14ac:dyDescent="0.35"/>
    <row r="341" s="147" customFormat="1" x14ac:dyDescent="0.35"/>
    <row r="342" s="147" customFormat="1" x14ac:dyDescent="0.35"/>
    <row r="343" s="147" customFormat="1" x14ac:dyDescent="0.35"/>
    <row r="344" s="147" customFormat="1" x14ac:dyDescent="0.35"/>
    <row r="345" s="147" customFormat="1" x14ac:dyDescent="0.35"/>
    <row r="346" s="147" customFormat="1" x14ac:dyDescent="0.35"/>
    <row r="347" s="147" customFormat="1" x14ac:dyDescent="0.35"/>
    <row r="348" s="147" customFormat="1" x14ac:dyDescent="0.35"/>
    <row r="349" s="147" customFormat="1" x14ac:dyDescent="0.35"/>
    <row r="350" s="147" customFormat="1" x14ac:dyDescent="0.35"/>
    <row r="351" s="147" customFormat="1" x14ac:dyDescent="0.35"/>
    <row r="352" s="147" customFormat="1" x14ac:dyDescent="0.35"/>
    <row r="353" spans="21:21" x14ac:dyDescent="0.35">
      <c r="U353" s="147"/>
    </row>
    <row r="354" spans="21:21" x14ac:dyDescent="0.35">
      <c r="U354" s="147"/>
    </row>
    <row r="355" spans="21:21" x14ac:dyDescent="0.35">
      <c r="U355" s="147"/>
    </row>
    <row r="356" spans="21:21" x14ac:dyDescent="0.35">
      <c r="U356" s="147"/>
    </row>
    <row r="357" spans="21:21" x14ac:dyDescent="0.35">
      <c r="U357" s="147"/>
    </row>
    <row r="358" spans="21:21" x14ac:dyDescent="0.35">
      <c r="U358" s="147"/>
    </row>
    <row r="359" spans="21:21" x14ac:dyDescent="0.35">
      <c r="U359" s="147"/>
    </row>
    <row r="360" spans="21:21" x14ac:dyDescent="0.35">
      <c r="U360" s="147"/>
    </row>
    <row r="361" spans="21:21" x14ac:dyDescent="0.35">
      <c r="U361" s="147"/>
    </row>
    <row r="362" spans="21:21" x14ac:dyDescent="0.35">
      <c r="U362" s="147"/>
    </row>
    <row r="363" spans="21:21" x14ac:dyDescent="0.35">
      <c r="U363" s="147"/>
    </row>
    <row r="364" spans="21:21" x14ac:dyDescent="0.35">
      <c r="U364" s="147"/>
    </row>
    <row r="365" spans="21:21" x14ac:dyDescent="0.35">
      <c r="U365" s="147"/>
    </row>
    <row r="366" spans="21:21" x14ac:dyDescent="0.35">
      <c r="U366" s="147"/>
    </row>
    <row r="367" spans="21:21" x14ac:dyDescent="0.35">
      <c r="U367" s="155" t="s">
        <v>3</v>
      </c>
    </row>
    <row r="368" spans="21:21" x14ac:dyDescent="0.35">
      <c r="U368" s="147"/>
    </row>
    <row r="369" s="147" customFormat="1" x14ac:dyDescent="0.35"/>
    <row r="370" s="147" customFormat="1" x14ac:dyDescent="0.35"/>
    <row r="371" s="147" customFormat="1" x14ac:dyDescent="0.35"/>
    <row r="372" s="147" customFormat="1" x14ac:dyDescent="0.35"/>
    <row r="373" s="147" customFormat="1" x14ac:dyDescent="0.35"/>
    <row r="374" s="147" customFormat="1" x14ac:dyDescent="0.35"/>
    <row r="375" s="147" customFormat="1" x14ac:dyDescent="0.35"/>
    <row r="376" s="147" customFormat="1" x14ac:dyDescent="0.35"/>
    <row r="377" s="147" customFormat="1" x14ac:dyDescent="0.35"/>
    <row r="378" s="147" customFormat="1" x14ac:dyDescent="0.35"/>
    <row r="379" s="147" customFormat="1" x14ac:dyDescent="0.35"/>
    <row r="380" s="147" customFormat="1" x14ac:dyDescent="0.35"/>
    <row r="381" s="147" customFormat="1" x14ac:dyDescent="0.35"/>
    <row r="382" s="147" customFormat="1" x14ac:dyDescent="0.35"/>
    <row r="383" s="147" customFormat="1" x14ac:dyDescent="0.35"/>
    <row r="384" s="147" customFormat="1" x14ac:dyDescent="0.35"/>
    <row r="385" s="147" customFormat="1" x14ac:dyDescent="0.35"/>
    <row r="386" s="147" customFormat="1" x14ac:dyDescent="0.35"/>
    <row r="387" s="147" customFormat="1" x14ac:dyDescent="0.35"/>
    <row r="388" s="147" customFormat="1" x14ac:dyDescent="0.35"/>
    <row r="389" s="147" customFormat="1" x14ac:dyDescent="0.35"/>
    <row r="390" s="147" customFormat="1" x14ac:dyDescent="0.35"/>
    <row r="391" s="147" customFormat="1" x14ac:dyDescent="0.35"/>
    <row r="392" s="147" customFormat="1" x14ac:dyDescent="0.35"/>
    <row r="393" s="147" customFormat="1" x14ac:dyDescent="0.35"/>
    <row r="394" s="147" customFormat="1" x14ac:dyDescent="0.35"/>
    <row r="395" s="147" customFormat="1" x14ac:dyDescent="0.35"/>
    <row r="396" s="147" customFormat="1" x14ac:dyDescent="0.35"/>
    <row r="397" s="147" customFormat="1" x14ac:dyDescent="0.35"/>
    <row r="398" s="147" customFormat="1" x14ac:dyDescent="0.35"/>
    <row r="399" s="147" customFormat="1" x14ac:dyDescent="0.35"/>
    <row r="400" s="147" customFormat="1" x14ac:dyDescent="0.35"/>
    <row r="401" spans="21:21" x14ac:dyDescent="0.35">
      <c r="U401" s="147"/>
    </row>
    <row r="402" spans="21:21" x14ac:dyDescent="0.35">
      <c r="U402" s="147"/>
    </row>
    <row r="403" spans="21:21" x14ac:dyDescent="0.35">
      <c r="U403" s="147"/>
    </row>
    <row r="404" spans="21:21" x14ac:dyDescent="0.35">
      <c r="U404" s="147"/>
    </row>
    <row r="405" spans="21:21" x14ac:dyDescent="0.35">
      <c r="U405" s="147"/>
    </row>
    <row r="406" spans="21:21" x14ac:dyDescent="0.35">
      <c r="U406" s="155"/>
    </row>
    <row r="407" spans="21:21" x14ac:dyDescent="0.35">
      <c r="U407" s="147"/>
    </row>
    <row r="408" spans="21:21" x14ac:dyDescent="0.35">
      <c r="U408" s="147"/>
    </row>
    <row r="409" spans="21:21" x14ac:dyDescent="0.35">
      <c r="U409" s="147"/>
    </row>
    <row r="410" spans="21:21" x14ac:dyDescent="0.35">
      <c r="U410" s="147"/>
    </row>
    <row r="411" spans="21:21" x14ac:dyDescent="0.35">
      <c r="U411" s="147"/>
    </row>
    <row r="412" spans="21:21" x14ac:dyDescent="0.35">
      <c r="U412" s="147"/>
    </row>
    <row r="413" spans="21:21" x14ac:dyDescent="0.35">
      <c r="U413" s="147"/>
    </row>
    <row r="414" spans="21:21" x14ac:dyDescent="0.35">
      <c r="U414" s="147"/>
    </row>
    <row r="415" spans="21:21" x14ac:dyDescent="0.35">
      <c r="U415" s="147"/>
    </row>
    <row r="416" spans="21:21" x14ac:dyDescent="0.35">
      <c r="U416" s="147"/>
    </row>
    <row r="417" s="147" customFormat="1" x14ac:dyDescent="0.35"/>
    <row r="418" s="147" customFormat="1" x14ac:dyDescent="0.35"/>
    <row r="419" s="147" customFormat="1" x14ac:dyDescent="0.35"/>
    <row r="420" s="147" customFormat="1" x14ac:dyDescent="0.35"/>
    <row r="421" s="147" customFormat="1" x14ac:dyDescent="0.35"/>
    <row r="422" s="147" customFormat="1" x14ac:dyDescent="0.35"/>
    <row r="423" s="147" customFormat="1" x14ac:dyDescent="0.35"/>
    <row r="424" s="147" customFormat="1" x14ac:dyDescent="0.35"/>
    <row r="425" s="147" customFormat="1" x14ac:dyDescent="0.35"/>
    <row r="426" s="147" customFormat="1" x14ac:dyDescent="0.35"/>
    <row r="427" s="147" customFormat="1" x14ac:dyDescent="0.35"/>
    <row r="428" s="147" customFormat="1" x14ac:dyDescent="0.35"/>
    <row r="429" s="147" customFormat="1" x14ac:dyDescent="0.35"/>
    <row r="430" s="147" customFormat="1" x14ac:dyDescent="0.35"/>
    <row r="431" s="147" customFormat="1" x14ac:dyDescent="0.35"/>
    <row r="432" s="147" customFormat="1" x14ac:dyDescent="0.35"/>
    <row r="433" spans="21:21" x14ac:dyDescent="0.35">
      <c r="U433" s="147"/>
    </row>
    <row r="434" spans="21:21" x14ac:dyDescent="0.35">
      <c r="U434" s="147"/>
    </row>
    <row r="435" spans="21:21" x14ac:dyDescent="0.35">
      <c r="U435" s="155"/>
    </row>
    <row r="436" spans="21:21" x14ac:dyDescent="0.35">
      <c r="U436" s="147"/>
    </row>
    <row r="437" spans="21:21" x14ac:dyDescent="0.35">
      <c r="U437" s="147"/>
    </row>
    <row r="438" spans="21:21" x14ac:dyDescent="0.35">
      <c r="U438" s="147"/>
    </row>
    <row r="439" spans="21:21" x14ac:dyDescent="0.35">
      <c r="U439" s="147"/>
    </row>
    <row r="440" spans="21:21" x14ac:dyDescent="0.35">
      <c r="U440" s="147"/>
    </row>
    <row r="441" spans="21:21" x14ac:dyDescent="0.35">
      <c r="U441" s="147"/>
    </row>
    <row r="442" spans="21:21" x14ac:dyDescent="0.35">
      <c r="U442" s="147"/>
    </row>
    <row r="443" spans="21:21" x14ac:dyDescent="0.35">
      <c r="U443" s="147"/>
    </row>
    <row r="444" spans="21:21" x14ac:dyDescent="0.35">
      <c r="U444" s="155"/>
    </row>
    <row r="445" spans="21:21" x14ac:dyDescent="0.35">
      <c r="U445" s="147"/>
    </row>
    <row r="446" spans="21:21" x14ac:dyDescent="0.35">
      <c r="U446" s="147"/>
    </row>
    <row r="447" spans="21:21" x14ac:dyDescent="0.35">
      <c r="U447" s="147"/>
    </row>
    <row r="448" spans="21:21" x14ac:dyDescent="0.35">
      <c r="U448" s="147"/>
    </row>
    <row r="449" spans="21:21" x14ac:dyDescent="0.35">
      <c r="U449" s="155"/>
    </row>
    <row r="450" spans="21:21" x14ac:dyDescent="0.35">
      <c r="U450" s="147"/>
    </row>
    <row r="451" spans="21:21" x14ac:dyDescent="0.35">
      <c r="U451" s="155" t="s">
        <v>3</v>
      </c>
    </row>
    <row r="452" spans="21:21" x14ac:dyDescent="0.35">
      <c r="U452" s="147"/>
    </row>
    <row r="453" spans="21:21" x14ac:dyDescent="0.35">
      <c r="U453" s="147"/>
    </row>
    <row r="454" spans="21:21" x14ac:dyDescent="0.35">
      <c r="U454" s="147"/>
    </row>
    <row r="455" spans="21:21" x14ac:dyDescent="0.35">
      <c r="U455" s="147"/>
    </row>
    <row r="456" spans="21:21" x14ac:dyDescent="0.35">
      <c r="U456" s="147"/>
    </row>
    <row r="457" spans="21:21" x14ac:dyDescent="0.35">
      <c r="U457" s="147"/>
    </row>
    <row r="458" spans="21:21" x14ac:dyDescent="0.35">
      <c r="U458" s="147"/>
    </row>
    <row r="459" spans="21:21" x14ac:dyDescent="0.35">
      <c r="U459" s="155"/>
    </row>
    <row r="460" spans="21:21" x14ac:dyDescent="0.35">
      <c r="U460" s="147"/>
    </row>
    <row r="461" spans="21:21" x14ac:dyDescent="0.35">
      <c r="U461" s="147"/>
    </row>
    <row r="462" spans="21:21" x14ac:dyDescent="0.35">
      <c r="U462" s="147"/>
    </row>
    <row r="463" spans="21:21" x14ac:dyDescent="0.35">
      <c r="U463" s="147"/>
    </row>
    <row r="464" spans="21:21" x14ac:dyDescent="0.35">
      <c r="U464" s="147"/>
    </row>
    <row r="465" s="147" customFormat="1" x14ac:dyDescent="0.35"/>
    <row r="466" s="147" customFormat="1" x14ac:dyDescent="0.35"/>
    <row r="467" s="147" customFormat="1" x14ac:dyDescent="0.35"/>
    <row r="468" s="147" customFormat="1" x14ac:dyDescent="0.35"/>
    <row r="469" s="147" customFormat="1" x14ac:dyDescent="0.35"/>
    <row r="470" s="147" customFormat="1" x14ac:dyDescent="0.35"/>
    <row r="471" s="147" customFormat="1" x14ac:dyDescent="0.35"/>
    <row r="472" s="147" customFormat="1" x14ac:dyDescent="0.35"/>
    <row r="473" s="147" customFormat="1" x14ac:dyDescent="0.35"/>
    <row r="474" s="147" customFormat="1" x14ac:dyDescent="0.35"/>
    <row r="475" s="147" customFormat="1" x14ac:dyDescent="0.35"/>
    <row r="476" s="147" customFormat="1" x14ac:dyDescent="0.35"/>
    <row r="477" s="147" customFormat="1" x14ac:dyDescent="0.35"/>
    <row r="478" s="147" customFormat="1" x14ac:dyDescent="0.35"/>
    <row r="479" s="147" customFormat="1" x14ac:dyDescent="0.35"/>
    <row r="480" s="147" customFormat="1" x14ac:dyDescent="0.35"/>
    <row r="481" spans="21:21" x14ac:dyDescent="0.35">
      <c r="U481" s="147"/>
    </row>
    <row r="482" spans="21:21" x14ac:dyDescent="0.35">
      <c r="U482" s="147"/>
    </row>
    <row r="483" spans="21:21" x14ac:dyDescent="0.35">
      <c r="U483" s="147"/>
    </row>
    <row r="484" spans="21:21" x14ac:dyDescent="0.35">
      <c r="U484" s="147"/>
    </row>
    <row r="485" spans="21:21" x14ac:dyDescent="0.35">
      <c r="U485" s="147"/>
    </row>
    <row r="486" spans="21:21" x14ac:dyDescent="0.35">
      <c r="U486" s="155" t="s">
        <v>3</v>
      </c>
    </row>
    <row r="487" spans="21:21" x14ac:dyDescent="0.35">
      <c r="U487" s="147"/>
    </row>
    <row r="488" spans="21:21" x14ac:dyDescent="0.35">
      <c r="U488" s="147"/>
    </row>
    <row r="489" spans="21:21" x14ac:dyDescent="0.35">
      <c r="U489" s="147"/>
    </row>
    <row r="490" spans="21:21" x14ac:dyDescent="0.35">
      <c r="U490" s="147"/>
    </row>
    <row r="491" spans="21:21" x14ac:dyDescent="0.35">
      <c r="U491" s="147"/>
    </row>
    <row r="492" spans="21:21" x14ac:dyDescent="0.35">
      <c r="U492" s="147"/>
    </row>
    <row r="493" spans="21:21" x14ac:dyDescent="0.35">
      <c r="U493" s="147"/>
    </row>
    <row r="494" spans="21:21" x14ac:dyDescent="0.35">
      <c r="U494" s="147"/>
    </row>
    <row r="495" spans="21:21" x14ac:dyDescent="0.35">
      <c r="U495" s="147"/>
    </row>
    <row r="496" spans="21:21" x14ac:dyDescent="0.35">
      <c r="U496" s="147"/>
    </row>
    <row r="497" s="147" customFormat="1" x14ac:dyDescent="0.35"/>
    <row r="498" s="147" customFormat="1" x14ac:dyDescent="0.35"/>
    <row r="499" s="147" customFormat="1" x14ac:dyDescent="0.35"/>
    <row r="500" s="147" customFormat="1" x14ac:dyDescent="0.35"/>
    <row r="501" s="147" customFormat="1" x14ac:dyDescent="0.35"/>
    <row r="502" s="147" customFormat="1" x14ac:dyDescent="0.35"/>
    <row r="503" s="147" customFormat="1" x14ac:dyDescent="0.35"/>
    <row r="504" s="147" customFormat="1" x14ac:dyDescent="0.35"/>
    <row r="505" s="147" customFormat="1" x14ac:dyDescent="0.35"/>
    <row r="506" s="147" customFormat="1" x14ac:dyDescent="0.35"/>
    <row r="507" s="147" customFormat="1" x14ac:dyDescent="0.35"/>
    <row r="508" s="147" customFormat="1" x14ac:dyDescent="0.35"/>
    <row r="509" s="147" customFormat="1" x14ac:dyDescent="0.35"/>
    <row r="510" s="147" customFormat="1" x14ac:dyDescent="0.35"/>
    <row r="511" s="147" customFormat="1" x14ac:dyDescent="0.35"/>
    <row r="512" s="147" customFormat="1" x14ac:dyDescent="0.35"/>
    <row r="513" spans="21:21" x14ac:dyDescent="0.35">
      <c r="U513" s="147"/>
    </row>
    <row r="514" spans="21:21" x14ac:dyDescent="0.35">
      <c r="U514" s="147"/>
    </row>
    <row r="515" spans="21:21" x14ac:dyDescent="0.35">
      <c r="U515" s="147"/>
    </row>
    <row r="516" spans="21:21" x14ac:dyDescent="0.35">
      <c r="U516" s="155"/>
    </row>
    <row r="517" spans="21:21" x14ac:dyDescent="0.35">
      <c r="U517" s="147"/>
    </row>
    <row r="518" spans="21:21" x14ac:dyDescent="0.35">
      <c r="U518" s="147"/>
    </row>
    <row r="519" spans="21:21" x14ac:dyDescent="0.35">
      <c r="U519" s="147"/>
    </row>
    <row r="520" spans="21:21" x14ac:dyDescent="0.35">
      <c r="U520" s="147"/>
    </row>
    <row r="521" spans="21:21" x14ac:dyDescent="0.35">
      <c r="U521" s="147"/>
    </row>
    <row r="522" spans="21:21" x14ac:dyDescent="0.35">
      <c r="U522" s="155" t="s">
        <v>3</v>
      </c>
    </row>
    <row r="523" spans="21:21" x14ac:dyDescent="0.35">
      <c r="U523" s="155"/>
    </row>
    <row r="524" spans="21:21" x14ac:dyDescent="0.35">
      <c r="U524" s="155"/>
    </row>
    <row r="525" spans="21:21" x14ac:dyDescent="0.35">
      <c r="U525" s="147"/>
    </row>
    <row r="526" spans="21:21" x14ac:dyDescent="0.35">
      <c r="U526" s="147"/>
    </row>
    <row r="527" spans="21:21" x14ac:dyDescent="0.35">
      <c r="U527" s="147"/>
    </row>
    <row r="528" spans="21:21" x14ac:dyDescent="0.35">
      <c r="U528" s="147"/>
    </row>
    <row r="529" s="147" customFormat="1" x14ac:dyDescent="0.35"/>
    <row r="530" s="147" customFormat="1" x14ac:dyDescent="0.35"/>
    <row r="531" s="147" customFormat="1" x14ac:dyDescent="0.35"/>
    <row r="532" s="147" customFormat="1" x14ac:dyDescent="0.35"/>
    <row r="533" s="147" customFormat="1" x14ac:dyDescent="0.35"/>
    <row r="534" s="147" customFormat="1" x14ac:dyDescent="0.35"/>
    <row r="535" s="147" customFormat="1" x14ac:dyDescent="0.35"/>
    <row r="536" s="147" customFormat="1" x14ac:dyDescent="0.35"/>
    <row r="537" s="147" customFormat="1" x14ac:dyDescent="0.35"/>
    <row r="538" s="147" customFormat="1" x14ac:dyDescent="0.35"/>
    <row r="539" s="147" customFormat="1" x14ac:dyDescent="0.35"/>
    <row r="540" s="147" customFormat="1" x14ac:dyDescent="0.35"/>
    <row r="541" s="147" customFormat="1" x14ac:dyDescent="0.35"/>
    <row r="542" s="147" customFormat="1" x14ac:dyDescent="0.35"/>
    <row r="543" s="147" customFormat="1" x14ac:dyDescent="0.35"/>
    <row r="544" s="147" customFormat="1" x14ac:dyDescent="0.35"/>
    <row r="545" s="147" customFormat="1" x14ac:dyDescent="0.35"/>
    <row r="546" s="147" customFormat="1" x14ac:dyDescent="0.35"/>
    <row r="547" s="147" customFormat="1" x14ac:dyDescent="0.35"/>
    <row r="548" s="147" customFormat="1" x14ac:dyDescent="0.35"/>
    <row r="549" s="147" customFormat="1" x14ac:dyDescent="0.35"/>
    <row r="550" s="147" customFormat="1" x14ac:dyDescent="0.35"/>
    <row r="551" s="147" customFormat="1" x14ac:dyDescent="0.35"/>
    <row r="552" s="147" customFormat="1" x14ac:dyDescent="0.35"/>
    <row r="553" s="147" customFormat="1" x14ac:dyDescent="0.35"/>
    <row r="554" s="147" customFormat="1" x14ac:dyDescent="0.35"/>
    <row r="555" s="147" customFormat="1" x14ac:dyDescent="0.35"/>
    <row r="556" s="147" customFormat="1" x14ac:dyDescent="0.35"/>
    <row r="557" s="147" customFormat="1" x14ac:dyDescent="0.35"/>
    <row r="558" s="147" customFormat="1" x14ac:dyDescent="0.35"/>
    <row r="559" s="147" customFormat="1" x14ac:dyDescent="0.35"/>
    <row r="560" s="147" customFormat="1" x14ac:dyDescent="0.35"/>
    <row r="561" s="147" customFormat="1" x14ac:dyDescent="0.35"/>
    <row r="562" s="147" customFormat="1" x14ac:dyDescent="0.35"/>
    <row r="563" s="147" customFormat="1" x14ac:dyDescent="0.35"/>
    <row r="564" s="147" customFormat="1" x14ac:dyDescent="0.35"/>
    <row r="565" s="147" customFormat="1" x14ac:dyDescent="0.35"/>
    <row r="566" s="147" customFormat="1" x14ac:dyDescent="0.35"/>
    <row r="567" s="147" customFormat="1" x14ac:dyDescent="0.35"/>
    <row r="568" s="147" customFormat="1" x14ac:dyDescent="0.35"/>
    <row r="569" s="147" customFormat="1" x14ac:dyDescent="0.35"/>
    <row r="570" s="147" customFormat="1" x14ac:dyDescent="0.35"/>
    <row r="571" s="147" customFormat="1" x14ac:dyDescent="0.35"/>
    <row r="572" s="147" customFormat="1" x14ac:dyDescent="0.35"/>
    <row r="573" s="147" customFormat="1" x14ac:dyDescent="0.35"/>
    <row r="574" s="147" customFormat="1" x14ac:dyDescent="0.35"/>
    <row r="575" s="147" customFormat="1" x14ac:dyDescent="0.35"/>
    <row r="576" s="147" customFormat="1" x14ac:dyDescent="0.35"/>
    <row r="577" spans="21:21" x14ac:dyDescent="0.35">
      <c r="U577" s="147"/>
    </row>
    <row r="578" spans="21:21" x14ac:dyDescent="0.35">
      <c r="U578" s="155" t="s">
        <v>3</v>
      </c>
    </row>
    <row r="579" spans="21:21" x14ac:dyDescent="0.35">
      <c r="U579" s="147"/>
    </row>
    <row r="580" spans="21:21" x14ac:dyDescent="0.35">
      <c r="U580" s="147"/>
    </row>
    <row r="581" spans="21:21" x14ac:dyDescent="0.35">
      <c r="U581" s="147"/>
    </row>
    <row r="582" spans="21:21" x14ac:dyDescent="0.35">
      <c r="U582" s="147"/>
    </row>
    <row r="583" spans="21:21" x14ac:dyDescent="0.35">
      <c r="U583" s="147"/>
    </row>
    <row r="584" spans="21:21" x14ac:dyDescent="0.35">
      <c r="U584" s="147"/>
    </row>
    <row r="585" spans="21:21" x14ac:dyDescent="0.35">
      <c r="U585" s="147"/>
    </row>
    <row r="586" spans="21:21" x14ac:dyDescent="0.35">
      <c r="U586" s="147"/>
    </row>
    <row r="587" spans="21:21" x14ac:dyDescent="0.35">
      <c r="U587" s="147"/>
    </row>
    <row r="588" spans="21:21" x14ac:dyDescent="0.35">
      <c r="U588" s="147"/>
    </row>
    <row r="589" spans="21:21" x14ac:dyDescent="0.35">
      <c r="U589" s="147"/>
    </row>
    <row r="590" spans="21:21" x14ac:dyDescent="0.35">
      <c r="U590" s="147"/>
    </row>
    <row r="591" spans="21:21" x14ac:dyDescent="0.35">
      <c r="U591" s="147"/>
    </row>
    <row r="592" spans="21:21" x14ac:dyDescent="0.35">
      <c r="U592" s="147"/>
    </row>
    <row r="593" spans="21:21" x14ac:dyDescent="0.35">
      <c r="U593" s="155"/>
    </row>
    <row r="594" spans="21:21" x14ac:dyDescent="0.35">
      <c r="U594" s="147"/>
    </row>
    <row r="595" spans="21:21" x14ac:dyDescent="0.35">
      <c r="U595" s="147"/>
    </row>
    <row r="596" spans="21:21" x14ac:dyDescent="0.35">
      <c r="U596" s="147"/>
    </row>
    <row r="597" spans="21:21" x14ac:dyDescent="0.35">
      <c r="U597" s="147"/>
    </row>
    <row r="598" spans="21:21" x14ac:dyDescent="0.35">
      <c r="U598" s="147"/>
    </row>
    <row r="599" spans="21:21" x14ac:dyDescent="0.35">
      <c r="U599" s="147"/>
    </row>
    <row r="600" spans="21:21" x14ac:dyDescent="0.35">
      <c r="U600" s="147"/>
    </row>
    <row r="601" spans="21:21" x14ac:dyDescent="0.35">
      <c r="U601" s="147"/>
    </row>
    <row r="602" spans="21:21" x14ac:dyDescent="0.35">
      <c r="U602" s="147"/>
    </row>
    <row r="603" spans="21:21" x14ac:dyDescent="0.35">
      <c r="U603" s="147"/>
    </row>
    <row r="604" spans="21:21" x14ac:dyDescent="0.35">
      <c r="U604" s="147"/>
    </row>
    <row r="605" spans="21:21" x14ac:dyDescent="0.35">
      <c r="U605" s="147"/>
    </row>
    <row r="606" spans="21:21" x14ac:dyDescent="0.35">
      <c r="U606" s="147"/>
    </row>
    <row r="607" spans="21:21" x14ac:dyDescent="0.35">
      <c r="U607" s="147"/>
    </row>
    <row r="608" spans="21:21" x14ac:dyDescent="0.35">
      <c r="U608" s="147"/>
    </row>
    <row r="609" s="147" customFormat="1" x14ac:dyDescent="0.35"/>
    <row r="610" s="147" customFormat="1" x14ac:dyDescent="0.35"/>
    <row r="611" s="147" customFormat="1" x14ac:dyDescent="0.35"/>
    <row r="612" s="147" customFormat="1" x14ac:dyDescent="0.35"/>
    <row r="613" s="147" customFormat="1" x14ac:dyDescent="0.35"/>
    <row r="614" s="147" customFormat="1" x14ac:dyDescent="0.35"/>
    <row r="615" s="147" customFormat="1" x14ac:dyDescent="0.35"/>
    <row r="616" s="147" customFormat="1" x14ac:dyDescent="0.35"/>
    <row r="617" s="147" customFormat="1" x14ac:dyDescent="0.35"/>
    <row r="618" s="147" customFormat="1" x14ac:dyDescent="0.35"/>
    <row r="619" s="147" customFormat="1" x14ac:dyDescent="0.35"/>
    <row r="620" s="147" customFormat="1" x14ac:dyDescent="0.35"/>
    <row r="621" s="147" customFormat="1" x14ac:dyDescent="0.35"/>
    <row r="622" s="147" customFormat="1" x14ac:dyDescent="0.35"/>
    <row r="623" s="147" customFormat="1" x14ac:dyDescent="0.35"/>
    <row r="624" s="147" customFormat="1" x14ac:dyDescent="0.35"/>
    <row r="625" spans="21:21" x14ac:dyDescent="0.35">
      <c r="U625" s="147"/>
    </row>
    <row r="626" spans="21:21" x14ac:dyDescent="0.35">
      <c r="U626" s="147"/>
    </row>
    <row r="627" spans="21:21" x14ac:dyDescent="0.35">
      <c r="U627" s="147"/>
    </row>
    <row r="628" spans="21:21" x14ac:dyDescent="0.35">
      <c r="U628" s="147"/>
    </row>
    <row r="629" spans="21:21" x14ac:dyDescent="0.35">
      <c r="U629" s="147"/>
    </row>
    <row r="630" spans="21:21" x14ac:dyDescent="0.35">
      <c r="U630" s="155"/>
    </row>
    <row r="631" spans="21:21" x14ac:dyDescent="0.35">
      <c r="U631" s="147"/>
    </row>
    <row r="632" spans="21:21" x14ac:dyDescent="0.35">
      <c r="U632" s="147"/>
    </row>
    <row r="633" spans="21:21" x14ac:dyDescent="0.35">
      <c r="U633" s="147"/>
    </row>
    <row r="634" spans="21:21" x14ac:dyDescent="0.35">
      <c r="U634" s="147"/>
    </row>
    <row r="635" spans="21:21" x14ac:dyDescent="0.35">
      <c r="U635" s="155"/>
    </row>
    <row r="636" spans="21:21" x14ac:dyDescent="0.35">
      <c r="U636" s="147"/>
    </row>
    <row r="637" spans="21:21" x14ac:dyDescent="0.35">
      <c r="U637" s="147"/>
    </row>
    <row r="638" spans="21:21" x14ac:dyDescent="0.35">
      <c r="U638" s="147"/>
    </row>
    <row r="639" spans="21:21" x14ac:dyDescent="0.35">
      <c r="U639" s="147"/>
    </row>
    <row r="640" spans="21:21" x14ac:dyDescent="0.35">
      <c r="U640" s="147"/>
    </row>
    <row r="641" spans="21:21" x14ac:dyDescent="0.35">
      <c r="U641" s="147"/>
    </row>
    <row r="642" spans="21:21" x14ac:dyDescent="0.35">
      <c r="U642" s="147"/>
    </row>
    <row r="643" spans="21:21" x14ac:dyDescent="0.35">
      <c r="U643" s="147"/>
    </row>
    <row r="644" spans="21:21" x14ac:dyDescent="0.35">
      <c r="U644" s="147"/>
    </row>
    <row r="645" spans="21:21" x14ac:dyDescent="0.35">
      <c r="U645" s="147"/>
    </row>
    <row r="646" spans="21:21" x14ac:dyDescent="0.35">
      <c r="U646" s="147"/>
    </row>
    <row r="647" spans="21:21" x14ac:dyDescent="0.35">
      <c r="U647" s="147"/>
    </row>
    <row r="648" spans="21:21" x14ac:dyDescent="0.35">
      <c r="U648" s="147"/>
    </row>
    <row r="649" spans="21:21" x14ac:dyDescent="0.35">
      <c r="U649" s="155"/>
    </row>
    <row r="650" spans="21:21" x14ac:dyDescent="0.35">
      <c r="U650" s="147"/>
    </row>
    <row r="651" spans="21:21" x14ac:dyDescent="0.35">
      <c r="U651" s="147"/>
    </row>
    <row r="652" spans="21:21" x14ac:dyDescent="0.35">
      <c r="U652" s="147"/>
    </row>
    <row r="653" spans="21:21" x14ac:dyDescent="0.35">
      <c r="U653" s="147"/>
    </row>
    <row r="654" spans="21:21" x14ac:dyDescent="0.35">
      <c r="U654" s="147"/>
    </row>
    <row r="655" spans="21:21" x14ac:dyDescent="0.35">
      <c r="U655" s="147"/>
    </row>
    <row r="656" spans="21:21" x14ac:dyDescent="0.35">
      <c r="U656" s="147"/>
    </row>
    <row r="657" spans="21:21" x14ac:dyDescent="0.35">
      <c r="U657" s="147"/>
    </row>
    <row r="658" spans="21:21" x14ac:dyDescent="0.35">
      <c r="U658" s="155"/>
    </row>
    <row r="659" spans="21:21" x14ac:dyDescent="0.35">
      <c r="U659" s="147"/>
    </row>
    <row r="660" spans="21:21" x14ac:dyDescent="0.35">
      <c r="U660" s="147"/>
    </row>
    <row r="661" spans="21:21" x14ac:dyDescent="0.35">
      <c r="U661" s="147"/>
    </row>
    <row r="662" spans="21:21" x14ac:dyDescent="0.35">
      <c r="U662" s="147"/>
    </row>
    <row r="663" spans="21:21" x14ac:dyDescent="0.35">
      <c r="U663" s="147"/>
    </row>
    <row r="664" spans="21:21" x14ac:dyDescent="0.35">
      <c r="U664" s="147"/>
    </row>
    <row r="665" spans="21:21" x14ac:dyDescent="0.35">
      <c r="U665" s="147"/>
    </row>
    <row r="666" spans="21:21" x14ac:dyDescent="0.35">
      <c r="U666" s="147"/>
    </row>
    <row r="667" spans="21:21" x14ac:dyDescent="0.35">
      <c r="U667" s="147"/>
    </row>
    <row r="668" spans="21:21" x14ac:dyDescent="0.35">
      <c r="U668" s="147"/>
    </row>
    <row r="669" spans="21:21" x14ac:dyDescent="0.35">
      <c r="U669" s="147"/>
    </row>
    <row r="670" spans="21:21" x14ac:dyDescent="0.35">
      <c r="U670" s="147"/>
    </row>
    <row r="671" spans="21:21" x14ac:dyDescent="0.35">
      <c r="U671" s="147"/>
    </row>
    <row r="672" spans="21:21" x14ac:dyDescent="0.35">
      <c r="U672" s="147"/>
    </row>
    <row r="673" s="147" customFormat="1" x14ac:dyDescent="0.35"/>
    <row r="674" s="147" customFormat="1" x14ac:dyDescent="0.35"/>
    <row r="675" s="147" customFormat="1" x14ac:dyDescent="0.35"/>
    <row r="676" s="147" customFormat="1" x14ac:dyDescent="0.35"/>
    <row r="677" s="147" customFormat="1" x14ac:dyDescent="0.35"/>
    <row r="678" s="147" customFormat="1" x14ac:dyDescent="0.35"/>
    <row r="679" s="147" customFormat="1" x14ac:dyDescent="0.35"/>
    <row r="680" s="147" customFormat="1" x14ac:dyDescent="0.35"/>
    <row r="681" s="147" customFormat="1" x14ac:dyDescent="0.35"/>
    <row r="682" s="147" customFormat="1" x14ac:dyDescent="0.35"/>
    <row r="683" s="147" customFormat="1" x14ac:dyDescent="0.35"/>
    <row r="684" s="147" customFormat="1" x14ac:dyDescent="0.35"/>
    <row r="685" s="147" customFormat="1" x14ac:dyDescent="0.35"/>
    <row r="686" s="147" customFormat="1" x14ac:dyDescent="0.35"/>
    <row r="687" s="147" customFormat="1" x14ac:dyDescent="0.35"/>
    <row r="688" s="147" customFormat="1" x14ac:dyDescent="0.35"/>
    <row r="689" spans="21:21" x14ac:dyDescent="0.35">
      <c r="U689" s="155"/>
    </row>
    <row r="690" spans="21:21" x14ac:dyDescent="0.35">
      <c r="U690" s="147"/>
    </row>
    <row r="691" spans="21:21" x14ac:dyDescent="0.35">
      <c r="U691" s="155"/>
    </row>
    <row r="692" spans="21:21" x14ac:dyDescent="0.35">
      <c r="U692" s="155" t="s">
        <v>3</v>
      </c>
    </row>
    <row r="693" spans="21:21" x14ac:dyDescent="0.35">
      <c r="U693" s="147"/>
    </row>
    <row r="694" spans="21:21" x14ac:dyDescent="0.35">
      <c r="U694" s="147"/>
    </row>
    <row r="695" spans="21:21" x14ac:dyDescent="0.35">
      <c r="U695" s="147"/>
    </row>
    <row r="696" spans="21:21" x14ac:dyDescent="0.35">
      <c r="U696" s="147"/>
    </row>
    <row r="697" spans="21:21" x14ac:dyDescent="0.35">
      <c r="U697" s="147"/>
    </row>
    <row r="698" spans="21:21" x14ac:dyDescent="0.35">
      <c r="U698" s="147"/>
    </row>
    <row r="699" spans="21:21" x14ac:dyDescent="0.35">
      <c r="U699" s="147"/>
    </row>
    <row r="700" spans="21:21" x14ac:dyDescent="0.35">
      <c r="U700" s="147"/>
    </row>
    <row r="701" spans="21:21" x14ac:dyDescent="0.35">
      <c r="U701" s="147"/>
    </row>
    <row r="702" spans="21:21" x14ac:dyDescent="0.35">
      <c r="U702" s="147"/>
    </row>
    <row r="703" spans="21:21" x14ac:dyDescent="0.35">
      <c r="U703" s="147"/>
    </row>
    <row r="704" spans="21:21" x14ac:dyDescent="0.35">
      <c r="U704" s="147"/>
    </row>
    <row r="705" spans="21:21" x14ac:dyDescent="0.35">
      <c r="U705" s="147"/>
    </row>
    <row r="706" spans="21:21" x14ac:dyDescent="0.35">
      <c r="U706" s="147"/>
    </row>
    <row r="707" spans="21:21" x14ac:dyDescent="0.35">
      <c r="U707" s="147"/>
    </row>
    <row r="708" spans="21:21" x14ac:dyDescent="0.35">
      <c r="U708" s="147"/>
    </row>
    <row r="709" spans="21:21" x14ac:dyDescent="0.35">
      <c r="U709" s="147"/>
    </row>
    <row r="710" spans="21:21" x14ac:dyDescent="0.35">
      <c r="U710" s="147"/>
    </row>
    <row r="711" spans="21:21" x14ac:dyDescent="0.35">
      <c r="U711" s="147"/>
    </row>
    <row r="712" spans="21:21" x14ac:dyDescent="0.35">
      <c r="U712" s="147"/>
    </row>
    <row r="713" spans="21:21" x14ac:dyDescent="0.35">
      <c r="U713" s="147"/>
    </row>
    <row r="714" spans="21:21" x14ac:dyDescent="0.35">
      <c r="U714" s="155"/>
    </row>
    <row r="715" spans="21:21" x14ac:dyDescent="0.35">
      <c r="U715" s="147"/>
    </row>
    <row r="716" spans="21:21" x14ac:dyDescent="0.35">
      <c r="U716" s="147"/>
    </row>
    <row r="717" spans="21:21" x14ac:dyDescent="0.35">
      <c r="U717" s="147"/>
    </row>
    <row r="718" spans="21:21" x14ac:dyDescent="0.35">
      <c r="U718" s="147"/>
    </row>
    <row r="719" spans="21:21" x14ac:dyDescent="0.35">
      <c r="U719" s="147"/>
    </row>
    <row r="720" spans="21:21" x14ac:dyDescent="0.35">
      <c r="U720" s="147"/>
    </row>
    <row r="721" s="147" customFormat="1" x14ac:dyDescent="0.35"/>
    <row r="722" s="147" customFormat="1" x14ac:dyDescent="0.35"/>
    <row r="723" s="147" customFormat="1" x14ac:dyDescent="0.35"/>
    <row r="724" s="147" customFormat="1" x14ac:dyDescent="0.35"/>
    <row r="725" s="147" customFormat="1" x14ac:dyDescent="0.35"/>
    <row r="726" s="147" customFormat="1" x14ac:dyDescent="0.35"/>
    <row r="727" s="147" customFormat="1" x14ac:dyDescent="0.35"/>
    <row r="728" s="147" customFormat="1" x14ac:dyDescent="0.35"/>
    <row r="729" s="147" customFormat="1" x14ac:dyDescent="0.35"/>
    <row r="730" s="147" customFormat="1" x14ac:dyDescent="0.35"/>
    <row r="731" s="147" customFormat="1" x14ac:dyDescent="0.35"/>
    <row r="732" s="147" customFormat="1" x14ac:dyDescent="0.35"/>
    <row r="733" s="147" customFormat="1" x14ac:dyDescent="0.35"/>
    <row r="734" s="147" customFormat="1" x14ac:dyDescent="0.35"/>
    <row r="735" s="147" customFormat="1" x14ac:dyDescent="0.35"/>
    <row r="736" s="147" customFormat="1" x14ac:dyDescent="0.35"/>
    <row r="737" s="147" customFormat="1" x14ac:dyDescent="0.35"/>
    <row r="738" s="147" customFormat="1" x14ac:dyDescent="0.35"/>
    <row r="739" s="147" customFormat="1" x14ac:dyDescent="0.35"/>
    <row r="740" s="147" customFormat="1" x14ac:dyDescent="0.35"/>
    <row r="741" s="147" customFormat="1" x14ac:dyDescent="0.35"/>
    <row r="742" s="147" customFormat="1" x14ac:dyDescent="0.35"/>
    <row r="743" s="147" customFormat="1" x14ac:dyDescent="0.35"/>
    <row r="744" s="147" customFormat="1" x14ac:dyDescent="0.35"/>
    <row r="745" s="147" customFormat="1" x14ac:dyDescent="0.35"/>
    <row r="746" s="147" customFormat="1" x14ac:dyDescent="0.35"/>
    <row r="747" s="147" customFormat="1" x14ac:dyDescent="0.35"/>
    <row r="748" s="147" customFormat="1" x14ac:dyDescent="0.35"/>
    <row r="749" s="147" customFormat="1" x14ac:dyDescent="0.35"/>
    <row r="750" s="147" customFormat="1" x14ac:dyDescent="0.35"/>
    <row r="751" s="147" customFormat="1" x14ac:dyDescent="0.35"/>
    <row r="752" s="147" customFormat="1" x14ac:dyDescent="0.35"/>
    <row r="753" spans="21:21" x14ac:dyDescent="0.35">
      <c r="U753" s="147"/>
    </row>
    <row r="754" spans="21:21" x14ac:dyDescent="0.35">
      <c r="U754" s="155"/>
    </row>
    <row r="755" spans="21:21" x14ac:dyDescent="0.35">
      <c r="U755" s="147"/>
    </row>
    <row r="756" spans="21:21" x14ac:dyDescent="0.35">
      <c r="U756" s="147"/>
    </row>
    <row r="757" spans="21:21" x14ac:dyDescent="0.35">
      <c r="U757" s="147"/>
    </row>
    <row r="758" spans="21:21" x14ac:dyDescent="0.35">
      <c r="U758" s="147"/>
    </row>
    <row r="759" spans="21:21" x14ac:dyDescent="0.35">
      <c r="U759" s="147"/>
    </row>
    <row r="760" spans="21:21" x14ac:dyDescent="0.35">
      <c r="U760" s="147"/>
    </row>
    <row r="761" spans="21:21" x14ac:dyDescent="0.35">
      <c r="U761" s="147"/>
    </row>
    <row r="762" spans="21:21" x14ac:dyDescent="0.35">
      <c r="U762" s="147"/>
    </row>
    <row r="763" spans="21:21" x14ac:dyDescent="0.35">
      <c r="U763" s="147"/>
    </row>
    <row r="764" spans="21:21" x14ac:dyDescent="0.35">
      <c r="U764" s="147"/>
    </row>
    <row r="765" spans="21:21" x14ac:dyDescent="0.35">
      <c r="U765" s="147"/>
    </row>
    <row r="766" spans="21:21" x14ac:dyDescent="0.35">
      <c r="U766" s="147"/>
    </row>
    <row r="767" spans="21:21" x14ac:dyDescent="0.35">
      <c r="U767" s="155"/>
    </row>
    <row r="768" spans="21:21" x14ac:dyDescent="0.35">
      <c r="U768" s="147"/>
    </row>
    <row r="769" s="147" customFormat="1" x14ac:dyDescent="0.35"/>
    <row r="770" s="147" customFormat="1" x14ac:dyDescent="0.35"/>
    <row r="771" s="147" customFormat="1" x14ac:dyDescent="0.35"/>
    <row r="772" s="147" customFormat="1" x14ac:dyDescent="0.35"/>
    <row r="773" s="147" customFormat="1" x14ac:dyDescent="0.35"/>
    <row r="774" s="147" customFormat="1" x14ac:dyDescent="0.35"/>
    <row r="775" s="147" customFormat="1" x14ac:dyDescent="0.35"/>
    <row r="776" s="147" customFormat="1" x14ac:dyDescent="0.35"/>
    <row r="777" s="147" customFormat="1" x14ac:dyDescent="0.35"/>
    <row r="778" s="147" customFormat="1" x14ac:dyDescent="0.35"/>
    <row r="779" s="147" customFormat="1" x14ac:dyDescent="0.35"/>
    <row r="780" s="147" customFormat="1" x14ac:dyDescent="0.35"/>
    <row r="781" s="147" customFormat="1" x14ac:dyDescent="0.35"/>
    <row r="782" s="147" customFormat="1" x14ac:dyDescent="0.35"/>
    <row r="783" s="147" customFormat="1" x14ac:dyDescent="0.35"/>
    <row r="784" s="147" customFormat="1" x14ac:dyDescent="0.35"/>
    <row r="785" spans="21:21" x14ac:dyDescent="0.35">
      <c r="U785" s="147"/>
    </row>
    <row r="786" spans="21:21" x14ac:dyDescent="0.35">
      <c r="U786" s="147"/>
    </row>
    <row r="787" spans="21:21" x14ac:dyDescent="0.35">
      <c r="U787" s="147"/>
    </row>
    <row r="788" spans="21:21" x14ac:dyDescent="0.35">
      <c r="U788" s="147"/>
    </row>
    <row r="789" spans="21:21" x14ac:dyDescent="0.35">
      <c r="U789" s="147"/>
    </row>
    <row r="790" spans="21:21" x14ac:dyDescent="0.35">
      <c r="U790" s="147"/>
    </row>
    <row r="791" spans="21:21" x14ac:dyDescent="0.35">
      <c r="U791" s="147"/>
    </row>
    <row r="792" spans="21:21" x14ac:dyDescent="0.35">
      <c r="U792" s="155"/>
    </row>
    <row r="793" spans="21:21" x14ac:dyDescent="0.35">
      <c r="U793" s="147"/>
    </row>
    <row r="794" spans="21:21" x14ac:dyDescent="0.35">
      <c r="U794" s="147"/>
    </row>
    <row r="795" spans="21:21" x14ac:dyDescent="0.35">
      <c r="U795" s="147"/>
    </row>
    <row r="796" spans="21:21" x14ac:dyDescent="0.35">
      <c r="U796" s="147"/>
    </row>
    <row r="797" spans="21:21" x14ac:dyDescent="0.35">
      <c r="U797" s="147"/>
    </row>
    <row r="798" spans="21:21" x14ac:dyDescent="0.35">
      <c r="U798" s="147"/>
    </row>
    <row r="799" spans="21:21" x14ac:dyDescent="0.35">
      <c r="U799" s="155"/>
    </row>
    <row r="800" spans="21:21" x14ac:dyDescent="0.35">
      <c r="U800" s="147"/>
    </row>
    <row r="801" s="147" customFormat="1" x14ac:dyDescent="0.35"/>
    <row r="802" s="147" customFormat="1" x14ac:dyDescent="0.35"/>
    <row r="803" s="147" customFormat="1" x14ac:dyDescent="0.35"/>
    <row r="804" s="147" customFormat="1" x14ac:dyDescent="0.35"/>
    <row r="805" s="147" customFormat="1" x14ac:dyDescent="0.35"/>
    <row r="806" s="147" customFormat="1" x14ac:dyDescent="0.35"/>
    <row r="807" s="147" customFormat="1" x14ac:dyDescent="0.35"/>
    <row r="808" s="147" customFormat="1" x14ac:dyDescent="0.35"/>
    <row r="809" s="147" customFormat="1" x14ac:dyDescent="0.35"/>
    <row r="810" s="147" customFormat="1" x14ac:dyDescent="0.35"/>
    <row r="811" s="147" customFormat="1" x14ac:dyDescent="0.35"/>
    <row r="812" s="147" customFormat="1" x14ac:dyDescent="0.35"/>
    <row r="813" s="147" customFormat="1" x14ac:dyDescent="0.35"/>
    <row r="814" s="147" customFormat="1" x14ac:dyDescent="0.35"/>
    <row r="815" s="147" customFormat="1" x14ac:dyDescent="0.35"/>
    <row r="816" s="147" customFormat="1" x14ac:dyDescent="0.35"/>
    <row r="817" spans="21:21" x14ac:dyDescent="0.35">
      <c r="U817" s="147"/>
    </row>
    <row r="818" spans="21:21" x14ac:dyDescent="0.35">
      <c r="U818" s="147"/>
    </row>
    <row r="819" spans="21:21" x14ac:dyDescent="0.35">
      <c r="U819" s="147"/>
    </row>
    <row r="820" spans="21:21" x14ac:dyDescent="0.35">
      <c r="U820" s="147"/>
    </row>
    <row r="821" spans="21:21" x14ac:dyDescent="0.35">
      <c r="U821" s="147"/>
    </row>
    <row r="822" spans="21:21" x14ac:dyDescent="0.35">
      <c r="U822" s="155" t="s">
        <v>3</v>
      </c>
    </row>
    <row r="823" spans="21:21" x14ac:dyDescent="0.35">
      <c r="U823" s="147"/>
    </row>
    <row r="824" spans="21:21" x14ac:dyDescent="0.35">
      <c r="U824" s="147"/>
    </row>
    <row r="825" spans="21:21" x14ac:dyDescent="0.35">
      <c r="U825" s="147"/>
    </row>
    <row r="826" spans="21:21" x14ac:dyDescent="0.35">
      <c r="U826" s="147"/>
    </row>
    <row r="827" spans="21:21" x14ac:dyDescent="0.35">
      <c r="U827" s="147"/>
    </row>
    <row r="828" spans="21:21" x14ac:dyDescent="0.35">
      <c r="U828" s="147"/>
    </row>
    <row r="829" spans="21:21" x14ac:dyDescent="0.35">
      <c r="U829" s="155" t="s">
        <v>3</v>
      </c>
    </row>
    <row r="830" spans="21:21" x14ac:dyDescent="0.35">
      <c r="U830" s="147"/>
    </row>
    <row r="831" spans="21:21" x14ac:dyDescent="0.35">
      <c r="U831" s="147"/>
    </row>
    <row r="832" spans="21:21" x14ac:dyDescent="0.35">
      <c r="U832" s="147"/>
    </row>
    <row r="833" s="147" customFormat="1" x14ac:dyDescent="0.35"/>
    <row r="834" s="147" customFormat="1" x14ac:dyDescent="0.35"/>
    <row r="835" s="147" customFormat="1" x14ac:dyDescent="0.35"/>
    <row r="836" s="147" customFormat="1" x14ac:dyDescent="0.35"/>
    <row r="837" s="147" customFormat="1" x14ac:dyDescent="0.35"/>
    <row r="838" s="147" customFormat="1" x14ac:dyDescent="0.35"/>
    <row r="839" s="147" customFormat="1" x14ac:dyDescent="0.35"/>
    <row r="840" s="147" customFormat="1" x14ac:dyDescent="0.35"/>
    <row r="841" s="147" customFormat="1" x14ac:dyDescent="0.35"/>
    <row r="842" s="147" customFormat="1" x14ac:dyDescent="0.35"/>
    <row r="843" s="147" customFormat="1" x14ac:dyDescent="0.35"/>
    <row r="844" s="147" customFormat="1" x14ac:dyDescent="0.35"/>
    <row r="845" s="147" customFormat="1" x14ac:dyDescent="0.35"/>
    <row r="846" s="147" customFormat="1" x14ac:dyDescent="0.35"/>
    <row r="847" s="147" customFormat="1" x14ac:dyDescent="0.35"/>
    <row r="848" s="147" customFormat="1" x14ac:dyDescent="0.35"/>
    <row r="849" spans="21:21" x14ac:dyDescent="0.35">
      <c r="U849" s="147"/>
    </row>
    <row r="850" spans="21:21" x14ac:dyDescent="0.35">
      <c r="U850" s="147"/>
    </row>
    <row r="851" spans="21:21" x14ac:dyDescent="0.35">
      <c r="U851" s="147"/>
    </row>
    <row r="852" spans="21:21" x14ac:dyDescent="0.35">
      <c r="U852" s="147"/>
    </row>
    <row r="853" spans="21:21" x14ac:dyDescent="0.35">
      <c r="U853" s="147"/>
    </row>
    <row r="854" spans="21:21" x14ac:dyDescent="0.35">
      <c r="U854" s="155" t="s">
        <v>3</v>
      </c>
    </row>
    <row r="855" spans="21:21" x14ac:dyDescent="0.35">
      <c r="U855" s="147"/>
    </row>
    <row r="856" spans="21:21" x14ac:dyDescent="0.35">
      <c r="U856" s="147"/>
    </row>
    <row r="857" spans="21:21" x14ac:dyDescent="0.35">
      <c r="U857" s="147"/>
    </row>
    <row r="858" spans="21:21" x14ac:dyDescent="0.35">
      <c r="U858" s="147"/>
    </row>
    <row r="859" spans="21:21" x14ac:dyDescent="0.35">
      <c r="U859" s="147"/>
    </row>
    <row r="860" spans="21:21" x14ac:dyDescent="0.35">
      <c r="U860" s="147"/>
    </row>
    <row r="861" spans="21:21" x14ac:dyDescent="0.35">
      <c r="U861" s="147"/>
    </row>
    <row r="862" spans="21:21" x14ac:dyDescent="0.35">
      <c r="U862" s="147"/>
    </row>
    <row r="863" spans="21:21" x14ac:dyDescent="0.35">
      <c r="U863" s="147"/>
    </row>
    <row r="864" spans="21:21" x14ac:dyDescent="0.35">
      <c r="U864" s="147"/>
    </row>
    <row r="865" s="147" customFormat="1" x14ac:dyDescent="0.35"/>
    <row r="866" s="147" customFormat="1" x14ac:dyDescent="0.35"/>
    <row r="867" s="147" customFormat="1" x14ac:dyDescent="0.35"/>
    <row r="868" s="147" customFormat="1" x14ac:dyDescent="0.35"/>
    <row r="869" s="147" customFormat="1" x14ac:dyDescent="0.35"/>
    <row r="870" s="147" customFormat="1" x14ac:dyDescent="0.35"/>
    <row r="871" s="147" customFormat="1" x14ac:dyDescent="0.35"/>
    <row r="872" s="147" customFormat="1" x14ac:dyDescent="0.35"/>
    <row r="873" s="147" customFormat="1" x14ac:dyDescent="0.35"/>
    <row r="874" s="147" customFormat="1" x14ac:dyDescent="0.35"/>
    <row r="875" s="147" customFormat="1" x14ac:dyDescent="0.35"/>
    <row r="876" s="147" customFormat="1" x14ac:dyDescent="0.35"/>
    <row r="877" s="147" customFormat="1" x14ac:dyDescent="0.35"/>
    <row r="878" s="147" customFormat="1" x14ac:dyDescent="0.35"/>
    <row r="879" s="147" customFormat="1" x14ac:dyDescent="0.35"/>
    <row r="880" s="147" customFormat="1" x14ac:dyDescent="0.35"/>
    <row r="881" s="147" customFormat="1" x14ac:dyDescent="0.35"/>
    <row r="882" s="147" customFormat="1" x14ac:dyDescent="0.35"/>
    <row r="883" s="147" customFormat="1" x14ac:dyDescent="0.35"/>
    <row r="884" s="147" customFormat="1" x14ac:dyDescent="0.35"/>
    <row r="885" s="147" customFormat="1" x14ac:dyDescent="0.35"/>
    <row r="886" s="147" customFormat="1" x14ac:dyDescent="0.35"/>
    <row r="887" s="147" customFormat="1" x14ac:dyDescent="0.35"/>
    <row r="888" s="147" customFormat="1" x14ac:dyDescent="0.35"/>
    <row r="889" s="147" customFormat="1" x14ac:dyDescent="0.35"/>
    <row r="890" s="147" customFormat="1" x14ac:dyDescent="0.35"/>
    <row r="891" s="147" customFormat="1" x14ac:dyDescent="0.35"/>
    <row r="892" s="147" customFormat="1" x14ac:dyDescent="0.35"/>
    <row r="893" s="147" customFormat="1" x14ac:dyDescent="0.35"/>
    <row r="894" s="147" customFormat="1" x14ac:dyDescent="0.35"/>
    <row r="895" s="147" customFormat="1" x14ac:dyDescent="0.35"/>
    <row r="896" s="147" customFormat="1" x14ac:dyDescent="0.35"/>
    <row r="897" s="147" customFormat="1" x14ac:dyDescent="0.35"/>
    <row r="898" s="147" customFormat="1" x14ac:dyDescent="0.35"/>
    <row r="899" s="147" customFormat="1" x14ac:dyDescent="0.35"/>
    <row r="900" s="147" customFormat="1" x14ac:dyDescent="0.35"/>
    <row r="901" s="147" customFormat="1" x14ac:dyDescent="0.35"/>
    <row r="902" s="147" customFormat="1" x14ac:dyDescent="0.35"/>
    <row r="903" s="147" customFormat="1" x14ac:dyDescent="0.35"/>
    <row r="904" s="147" customFormat="1" x14ac:dyDescent="0.35"/>
    <row r="905" s="147" customFormat="1" x14ac:dyDescent="0.35"/>
    <row r="906" s="147" customFormat="1" x14ac:dyDescent="0.35"/>
    <row r="907" s="147" customFormat="1" x14ac:dyDescent="0.35"/>
    <row r="908" s="147" customFormat="1" x14ac:dyDescent="0.35"/>
    <row r="909" s="147" customFormat="1" x14ac:dyDescent="0.35"/>
    <row r="910" s="147" customFormat="1" x14ac:dyDescent="0.35"/>
    <row r="911" s="147" customFormat="1" x14ac:dyDescent="0.35"/>
    <row r="912" s="147" customFormat="1" x14ac:dyDescent="0.35"/>
    <row r="913" spans="21:21" x14ac:dyDescent="0.35">
      <c r="U913" s="147"/>
    </row>
    <row r="914" spans="21:21" x14ac:dyDescent="0.35">
      <c r="U914" s="147"/>
    </row>
    <row r="915" spans="21:21" x14ac:dyDescent="0.35">
      <c r="U915" s="147"/>
    </row>
    <row r="916" spans="21:21" x14ac:dyDescent="0.35">
      <c r="U916" s="147"/>
    </row>
    <row r="917" spans="21:21" x14ac:dyDescent="0.35">
      <c r="U917" s="147"/>
    </row>
    <row r="918" spans="21:21" x14ac:dyDescent="0.35">
      <c r="U918" s="147"/>
    </row>
    <row r="919" spans="21:21" x14ac:dyDescent="0.35">
      <c r="U919" s="147"/>
    </row>
    <row r="920" spans="21:21" x14ac:dyDescent="0.35">
      <c r="U920" s="147"/>
    </row>
    <row r="921" spans="21:21" x14ac:dyDescent="0.35">
      <c r="U921" s="147"/>
    </row>
    <row r="922" spans="21:21" x14ac:dyDescent="0.35">
      <c r="U922" s="147"/>
    </row>
    <row r="923" spans="21:21" x14ac:dyDescent="0.35">
      <c r="U923" s="147"/>
    </row>
    <row r="924" spans="21:21" x14ac:dyDescent="0.35">
      <c r="U924" s="155" t="s">
        <v>3</v>
      </c>
    </row>
    <row r="925" spans="21:21" x14ac:dyDescent="0.35">
      <c r="U925" s="147"/>
    </row>
    <row r="926" spans="21:21" x14ac:dyDescent="0.35">
      <c r="U926" s="147"/>
    </row>
    <row r="927" spans="21:21" x14ac:dyDescent="0.35">
      <c r="U927" s="147"/>
    </row>
    <row r="928" spans="21:21" x14ac:dyDescent="0.35">
      <c r="U928" s="147"/>
    </row>
    <row r="929" s="147" customFormat="1" x14ac:dyDescent="0.35"/>
    <row r="930" s="147" customFormat="1" x14ac:dyDescent="0.35"/>
    <row r="931" s="147" customFormat="1" x14ac:dyDescent="0.35"/>
    <row r="932" s="147" customFormat="1" x14ac:dyDescent="0.35"/>
    <row r="933" s="147" customFormat="1" x14ac:dyDescent="0.35"/>
    <row r="934" s="147" customFormat="1" x14ac:dyDescent="0.35"/>
    <row r="935" s="147" customFormat="1" x14ac:dyDescent="0.35"/>
    <row r="936" s="147" customFormat="1" x14ac:dyDescent="0.35"/>
    <row r="937" s="147" customFormat="1" x14ac:dyDescent="0.35"/>
    <row r="938" s="147" customFormat="1" x14ac:dyDescent="0.35"/>
    <row r="939" s="147" customFormat="1" x14ac:dyDescent="0.35"/>
    <row r="940" s="147" customFormat="1" x14ac:dyDescent="0.35"/>
    <row r="941" s="147" customFormat="1" x14ac:dyDescent="0.35"/>
    <row r="942" s="147" customFormat="1" x14ac:dyDescent="0.35"/>
    <row r="943" s="147" customFormat="1" x14ac:dyDescent="0.35"/>
    <row r="944" s="147" customFormat="1" x14ac:dyDescent="0.35"/>
    <row r="945" spans="21:21" x14ac:dyDescent="0.35">
      <c r="U945" s="147"/>
    </row>
    <row r="946" spans="21:21" x14ac:dyDescent="0.35">
      <c r="U946" s="147"/>
    </row>
    <row r="947" spans="21:21" x14ac:dyDescent="0.35">
      <c r="U947" s="147"/>
    </row>
    <row r="948" spans="21:21" x14ac:dyDescent="0.35">
      <c r="U948" s="147"/>
    </row>
    <row r="949" spans="21:21" x14ac:dyDescent="0.35">
      <c r="U949" s="147"/>
    </row>
    <row r="950" spans="21:21" x14ac:dyDescent="0.35">
      <c r="U950" s="147"/>
    </row>
    <row r="951" spans="21:21" x14ac:dyDescent="0.35">
      <c r="U951" s="147"/>
    </row>
    <row r="952" spans="21:21" x14ac:dyDescent="0.35">
      <c r="U952" s="147"/>
    </row>
    <row r="953" spans="21:21" x14ac:dyDescent="0.35">
      <c r="U953" s="147"/>
    </row>
    <row r="954" spans="21:21" x14ac:dyDescent="0.35">
      <c r="U954" s="147"/>
    </row>
    <row r="955" spans="21:21" x14ac:dyDescent="0.35">
      <c r="U955" s="147"/>
    </row>
    <row r="956" spans="21:21" x14ac:dyDescent="0.35">
      <c r="U956" s="147"/>
    </row>
    <row r="957" spans="21:21" x14ac:dyDescent="0.35">
      <c r="U957" s="147"/>
    </row>
    <row r="958" spans="21:21" x14ac:dyDescent="0.35">
      <c r="U958" s="147"/>
    </row>
    <row r="959" spans="21:21" x14ac:dyDescent="0.35">
      <c r="U959" s="147"/>
    </row>
    <row r="960" spans="21:21" x14ac:dyDescent="0.35">
      <c r="U960" s="155"/>
    </row>
    <row r="961" spans="21:21" x14ac:dyDescent="0.35">
      <c r="U961" s="147"/>
    </row>
    <row r="962" spans="21:21" x14ac:dyDescent="0.35">
      <c r="U962" s="147"/>
    </row>
    <row r="963" spans="21:21" x14ac:dyDescent="0.35">
      <c r="U963" s="147"/>
    </row>
    <row r="964" spans="21:21" x14ac:dyDescent="0.35">
      <c r="U964" s="147"/>
    </row>
    <row r="965" spans="21:21" x14ac:dyDescent="0.35">
      <c r="U965" s="147"/>
    </row>
    <row r="966" spans="21:21" x14ac:dyDescent="0.35">
      <c r="U966" s="147"/>
    </row>
    <row r="967" spans="21:21" x14ac:dyDescent="0.35">
      <c r="U967" s="147"/>
    </row>
    <row r="968" spans="21:21" x14ac:dyDescent="0.35">
      <c r="U968" s="147"/>
    </row>
    <row r="969" spans="21:21" x14ac:dyDescent="0.35">
      <c r="U969" s="147"/>
    </row>
    <row r="970" spans="21:21" x14ac:dyDescent="0.35">
      <c r="U970" s="147"/>
    </row>
    <row r="971" spans="21:21" x14ac:dyDescent="0.35">
      <c r="U971" s="147"/>
    </row>
    <row r="972" spans="21:21" x14ac:dyDescent="0.35">
      <c r="U972" s="155" t="s">
        <v>3</v>
      </c>
    </row>
    <row r="973" spans="21:21" x14ac:dyDescent="0.35">
      <c r="U973" s="147"/>
    </row>
    <row r="974" spans="21:21" x14ac:dyDescent="0.35">
      <c r="U974" s="155" t="s">
        <v>3</v>
      </c>
    </row>
    <row r="975" spans="21:21" x14ac:dyDescent="0.35">
      <c r="U975" s="147"/>
    </row>
    <row r="976" spans="21:21" x14ac:dyDescent="0.35">
      <c r="U976" s="147"/>
    </row>
    <row r="977" s="147" customFormat="1" x14ac:dyDescent="0.35"/>
    <row r="978" s="147" customFormat="1" x14ac:dyDescent="0.35"/>
    <row r="979" s="147" customFormat="1" x14ac:dyDescent="0.35"/>
    <row r="980" s="147" customFormat="1" x14ac:dyDescent="0.35"/>
    <row r="981" s="147" customFormat="1" x14ac:dyDescent="0.35"/>
    <row r="982" s="147" customFormat="1" x14ac:dyDescent="0.35"/>
    <row r="983" s="147" customFormat="1" x14ac:dyDescent="0.35"/>
    <row r="984" s="147" customFormat="1" x14ac:dyDescent="0.35"/>
    <row r="985" s="147" customFormat="1" x14ac:dyDescent="0.35"/>
    <row r="986" s="147" customFormat="1" x14ac:dyDescent="0.35"/>
    <row r="987" s="147" customFormat="1" x14ac:dyDescent="0.35"/>
    <row r="988" s="147" customFormat="1" x14ac:dyDescent="0.35"/>
    <row r="989" s="147" customFormat="1" x14ac:dyDescent="0.35"/>
    <row r="990" s="147" customFormat="1" x14ac:dyDescent="0.35"/>
    <row r="991" s="147" customFormat="1" x14ac:dyDescent="0.35"/>
    <row r="992" s="147" customFormat="1" x14ac:dyDescent="0.35"/>
    <row r="993" spans="21:21" x14ac:dyDescent="0.35">
      <c r="U993" s="147"/>
    </row>
    <row r="994" spans="21:21" x14ac:dyDescent="0.35">
      <c r="U994" s="147"/>
    </row>
    <row r="995" spans="21:21" x14ac:dyDescent="0.35">
      <c r="U995" s="155"/>
    </row>
    <row r="996" spans="21:21" x14ac:dyDescent="0.35">
      <c r="U996" s="147"/>
    </row>
    <row r="997" spans="21:21" x14ac:dyDescent="0.35">
      <c r="U997" s="147"/>
    </row>
    <row r="998" spans="21:21" x14ac:dyDescent="0.35">
      <c r="U998" s="147"/>
    </row>
    <row r="999" spans="21:21" x14ac:dyDescent="0.35">
      <c r="U999" s="147"/>
    </row>
    <row r="1000" spans="21:21" x14ac:dyDescent="0.35">
      <c r="U1000" s="147"/>
    </row>
    <row r="1001" spans="21:21" x14ac:dyDescent="0.35">
      <c r="U1001" s="147"/>
    </row>
    <row r="1002" spans="21:21" x14ac:dyDescent="0.35">
      <c r="U1002" s="147"/>
    </row>
    <row r="1003" spans="21:21" x14ac:dyDescent="0.35">
      <c r="U1003" s="155"/>
    </row>
    <row r="1004" spans="21:21" x14ac:dyDescent="0.35">
      <c r="U1004" s="147"/>
    </row>
    <row r="1005" spans="21:21" x14ac:dyDescent="0.35">
      <c r="U1005" s="147"/>
    </row>
    <row r="1006" spans="21:21" x14ac:dyDescent="0.35">
      <c r="U1006" s="147"/>
    </row>
    <row r="1007" spans="21:21" x14ac:dyDescent="0.35">
      <c r="U1007" s="155" t="s">
        <v>3</v>
      </c>
    </row>
    <row r="1008" spans="21:21" x14ac:dyDescent="0.35">
      <c r="U1008" s="147"/>
    </row>
    <row r="1009" s="147" customFormat="1" x14ac:dyDescent="0.35"/>
    <row r="1010" s="147" customFormat="1" x14ac:dyDescent="0.35"/>
    <row r="1011" s="147" customFormat="1" x14ac:dyDescent="0.35"/>
    <row r="1012" s="147" customFormat="1" x14ac:dyDescent="0.35"/>
    <row r="1013" s="147" customFormat="1" x14ac:dyDescent="0.35"/>
    <row r="1014" s="147" customFormat="1" x14ac:dyDescent="0.35"/>
    <row r="1015" s="147" customFormat="1" x14ac:dyDescent="0.35"/>
    <row r="1016" s="147" customFormat="1" x14ac:dyDescent="0.35"/>
    <row r="1017" s="147" customFormat="1" x14ac:dyDescent="0.35"/>
    <row r="1018" s="147" customFormat="1" x14ac:dyDescent="0.35"/>
    <row r="1019" s="147" customFormat="1" x14ac:dyDescent="0.35"/>
    <row r="1020" s="147" customFormat="1" x14ac:dyDescent="0.35"/>
    <row r="1021" s="147" customFormat="1" x14ac:dyDescent="0.35"/>
    <row r="1022" s="147" customFormat="1" x14ac:dyDescent="0.35"/>
    <row r="1023" s="147" customFormat="1" x14ac:dyDescent="0.35"/>
    <row r="1024" s="147" customFormat="1" x14ac:dyDescent="0.35"/>
    <row r="1025" spans="21:21" x14ac:dyDescent="0.35">
      <c r="U1025" s="155"/>
    </row>
    <row r="1026" spans="21:21" x14ac:dyDescent="0.35">
      <c r="U1026" s="155" t="s">
        <v>3</v>
      </c>
    </row>
    <row r="1027" spans="21:21" x14ac:dyDescent="0.35">
      <c r="U1027" s="147"/>
    </row>
    <row r="1028" spans="21:21" x14ac:dyDescent="0.35">
      <c r="U1028" s="147"/>
    </row>
    <row r="1029" spans="21:21" x14ac:dyDescent="0.35">
      <c r="U1029" s="147"/>
    </row>
    <row r="1030" spans="21:21" x14ac:dyDescent="0.35">
      <c r="U1030" s="147"/>
    </row>
    <row r="1031" spans="21:21" x14ac:dyDescent="0.35">
      <c r="U1031" s="147"/>
    </row>
    <row r="1032" spans="21:21" x14ac:dyDescent="0.35">
      <c r="U1032" s="155" t="s">
        <v>3</v>
      </c>
    </row>
    <row r="1033" spans="21:21" x14ac:dyDescent="0.35">
      <c r="U1033" s="155"/>
    </row>
    <row r="1034" spans="21:21" x14ac:dyDescent="0.35">
      <c r="U1034" s="147"/>
    </row>
    <row r="1035" spans="21:21" x14ac:dyDescent="0.35">
      <c r="U1035" s="147"/>
    </row>
    <row r="1036" spans="21:21" x14ac:dyDescent="0.35">
      <c r="U1036" s="147"/>
    </row>
    <row r="1037" spans="21:21" x14ac:dyDescent="0.35">
      <c r="U1037" s="147"/>
    </row>
    <row r="1038" spans="21:21" x14ac:dyDescent="0.35">
      <c r="U1038" s="147"/>
    </row>
    <row r="1039" spans="21:21" x14ac:dyDescent="0.35">
      <c r="U1039" s="147"/>
    </row>
    <row r="1040" spans="21:21" x14ac:dyDescent="0.35">
      <c r="U1040" s="147"/>
    </row>
    <row r="1041" s="147" customFormat="1" x14ac:dyDescent="0.35"/>
    <row r="1042" s="147" customFormat="1" x14ac:dyDescent="0.35"/>
    <row r="1043" s="147" customFormat="1" x14ac:dyDescent="0.35"/>
    <row r="1044" s="147" customFormat="1" x14ac:dyDescent="0.35"/>
    <row r="1045" s="147" customFormat="1" x14ac:dyDescent="0.35"/>
    <row r="1046" s="147" customFormat="1" x14ac:dyDescent="0.35"/>
    <row r="1047" s="147" customFormat="1" x14ac:dyDescent="0.35"/>
    <row r="1048" s="147" customFormat="1" x14ac:dyDescent="0.35"/>
    <row r="1049" s="147" customFormat="1" x14ac:dyDescent="0.35"/>
    <row r="1050" s="147" customFormat="1" x14ac:dyDescent="0.35"/>
    <row r="1051" s="147" customFormat="1" x14ac:dyDescent="0.35"/>
    <row r="1052" s="147" customFormat="1" x14ac:dyDescent="0.35"/>
    <row r="1053" s="147" customFormat="1" x14ac:dyDescent="0.35"/>
    <row r="1054" s="147" customFormat="1" x14ac:dyDescent="0.35"/>
    <row r="1055" s="147" customFormat="1" x14ac:dyDescent="0.35"/>
    <row r="1056" s="147" customFormat="1" x14ac:dyDescent="0.35"/>
    <row r="1057" spans="21:21" x14ac:dyDescent="0.35">
      <c r="U1057" s="147"/>
    </row>
    <row r="1058" spans="21:21" x14ac:dyDescent="0.35">
      <c r="U1058" s="147"/>
    </row>
    <row r="1059" spans="21:21" x14ac:dyDescent="0.35">
      <c r="U1059" s="155"/>
    </row>
    <row r="1060" spans="21:21" x14ac:dyDescent="0.35">
      <c r="U1060" s="147"/>
    </row>
    <row r="1061" spans="21:21" x14ac:dyDescent="0.35">
      <c r="U1061" s="155" t="s">
        <v>3</v>
      </c>
    </row>
    <row r="1062" spans="21:21" x14ac:dyDescent="0.35">
      <c r="U1062" s="147"/>
    </row>
    <row r="1063" spans="21:21" x14ac:dyDescent="0.35">
      <c r="U1063" s="147"/>
    </row>
    <row r="1064" spans="21:21" x14ac:dyDescent="0.35">
      <c r="U1064" s="147"/>
    </row>
    <row r="1065" spans="21:21" x14ac:dyDescent="0.35">
      <c r="U1065" s="147"/>
    </row>
    <row r="1066" spans="21:21" x14ac:dyDescent="0.35">
      <c r="U1066" s="147"/>
    </row>
    <row r="1067" spans="21:21" x14ac:dyDescent="0.35">
      <c r="U1067" s="155"/>
    </row>
    <row r="1068" spans="21:21" x14ac:dyDescent="0.35">
      <c r="U1068" s="147"/>
    </row>
    <row r="1069" spans="21:21" x14ac:dyDescent="0.35">
      <c r="U1069" s="147"/>
    </row>
    <row r="1070" spans="21:21" x14ac:dyDescent="0.35">
      <c r="U1070" s="147"/>
    </row>
    <row r="1071" spans="21:21" x14ac:dyDescent="0.35">
      <c r="U1071" s="147"/>
    </row>
    <row r="1072" spans="21:21" x14ac:dyDescent="0.35">
      <c r="U1072" s="147"/>
    </row>
    <row r="1073" spans="21:21" x14ac:dyDescent="0.35">
      <c r="U1073" s="155"/>
    </row>
  </sheetData>
  <sheetProtection algorithmName="SHA-512" hashValue="S5a1aEZiHpUtAq2iYbUq3xnixVCpCJ0M4njPnUqOMKeqhTQ6yckvN2VgZ/BhzhnN8HYRxVb8p59Hf6+gc+shYQ==" saltValue="OxRsnYCrCAA685mIgT1yfg==" spinCount="100000" sheet="1" objects="1" scenarios="1"/>
  <mergeCells count="10">
    <mergeCell ref="B11:I11"/>
    <mergeCell ref="B12:I12"/>
    <mergeCell ref="B13:I13"/>
    <mergeCell ref="B14:I14"/>
    <mergeCell ref="B1:B5"/>
    <mergeCell ref="C5:I5"/>
    <mergeCell ref="B6:I6"/>
    <mergeCell ref="B7:I7"/>
    <mergeCell ref="B8:I8"/>
    <mergeCell ref="B10:I10"/>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589F2B-75C2-45B0-B708-F8873B0B70D6}">
  <dimension ref="A1:AJ1081"/>
  <sheetViews>
    <sheetView zoomScale="70" zoomScaleNormal="70" workbookViewId="0">
      <pane xSplit="8" ySplit="4" topLeftCell="I5" activePane="bottomRight" state="frozen"/>
      <selection pane="topRight" activeCell="I1" sqref="I1"/>
      <selection pane="bottomLeft" activeCell="A5" sqref="A5"/>
      <selection pane="bottomRight" activeCell="I1" sqref="I1:N1"/>
    </sheetView>
  </sheetViews>
  <sheetFormatPr defaultColWidth="8.54296875" defaultRowHeight="15" customHeight="1" x14ac:dyDescent="0.35"/>
  <cols>
    <col min="1" max="1" width="1.1796875" customWidth="1"/>
    <col min="2" max="2" width="56.1796875" customWidth="1"/>
    <col min="3" max="3" width="7.54296875" customWidth="1"/>
    <col min="4" max="4" width="14.1796875" bestFit="1" customWidth="1"/>
    <col min="5" max="5" width="24.26953125" customWidth="1"/>
    <col min="6" max="6" width="7.453125" style="143" customWidth="1"/>
    <col min="7" max="7" width="22" customWidth="1"/>
    <col min="8" max="8" width="78.453125" bestFit="1" customWidth="1"/>
    <col min="9" max="9" width="5.7265625" customWidth="1"/>
    <col min="10" max="10" width="13.453125" customWidth="1"/>
    <col min="11" max="11" width="11.54296875" customWidth="1"/>
    <col min="12" max="12" width="16.453125" bestFit="1" customWidth="1"/>
    <col min="13" max="13" width="11.54296875" style="144" customWidth="1"/>
    <col min="14" max="14" width="11.54296875" customWidth="1"/>
    <col min="15" max="15" width="11.54296875" style="145" customWidth="1"/>
    <col min="16" max="16" width="11.54296875" customWidth="1"/>
    <col min="17" max="17" width="13.453125" style="31" customWidth="1"/>
    <col min="18" max="18" width="11.54296875" customWidth="1"/>
    <col min="19" max="19" width="11.54296875" style="145" customWidth="1"/>
    <col min="20" max="20" width="71.1796875" customWidth="1"/>
    <col min="21" max="21" width="11.54296875" style="35" customWidth="1"/>
    <col min="22" max="23" width="11.54296875" style="145" customWidth="1"/>
    <col min="24" max="24" width="14.453125" style="33" customWidth="1"/>
    <col min="25" max="25" width="13.453125" style="33" customWidth="1"/>
    <col min="26" max="26" width="15.453125" style="34" customWidth="1"/>
    <col min="27" max="27" width="19.54296875" customWidth="1"/>
    <col min="28" max="28" width="36.54296875" customWidth="1"/>
    <col min="29" max="29" width="14.54296875" customWidth="1"/>
    <col min="30" max="30" width="15.453125" customWidth="1"/>
    <col min="31" max="31" width="15.1796875" customWidth="1"/>
    <col min="32" max="32" width="24.453125" customWidth="1"/>
    <col min="33" max="33" width="18.453125" style="145" customWidth="1"/>
    <col min="34" max="35" width="19.54296875" customWidth="1"/>
    <col min="36" max="36" width="71.453125" customWidth="1"/>
    <col min="38" max="38" width="50.81640625" customWidth="1"/>
  </cols>
  <sheetData>
    <row r="1" spans="2:35" s="3" customFormat="1" ht="21" x14ac:dyDescent="0.5">
      <c r="B1" s="98" t="s">
        <v>8</v>
      </c>
      <c r="C1" s="98"/>
      <c r="F1" s="99"/>
      <c r="G1" s="100"/>
      <c r="H1" s="101"/>
      <c r="I1" s="174"/>
      <c r="J1" s="174"/>
      <c r="K1" s="174"/>
      <c r="L1" s="174"/>
      <c r="M1" s="175"/>
      <c r="N1" s="174"/>
      <c r="O1" s="102"/>
      <c r="P1" s="101"/>
      <c r="Q1" s="103"/>
      <c r="R1" s="100"/>
      <c r="S1" s="104"/>
      <c r="T1" s="100"/>
      <c r="U1" s="103"/>
      <c r="V1" s="104"/>
      <c r="W1" s="104"/>
      <c r="X1" s="105"/>
      <c r="Y1" s="105"/>
      <c r="Z1" s="106"/>
      <c r="AA1" s="100"/>
      <c r="AB1" s="100"/>
      <c r="AC1" s="100"/>
      <c r="AD1" s="100"/>
      <c r="AE1" s="100"/>
      <c r="AF1" s="100"/>
      <c r="AG1" s="104"/>
      <c r="AH1" s="100"/>
      <c r="AI1" s="100"/>
    </row>
    <row r="2" spans="2:35" s="2" customFormat="1" ht="21.5" thickBot="1" x14ac:dyDescent="0.55000000000000004">
      <c r="B2" s="1" t="s">
        <v>9</v>
      </c>
      <c r="C2" s="97" t="s">
        <v>10</v>
      </c>
      <c r="E2" s="3"/>
      <c r="G2" s="4"/>
      <c r="H2" s="5"/>
      <c r="I2" s="5"/>
      <c r="J2" s="5"/>
      <c r="K2" s="5"/>
      <c r="L2" s="5"/>
      <c r="M2" s="5"/>
      <c r="N2" s="5"/>
      <c r="O2" s="176"/>
      <c r="P2" s="176"/>
      <c r="Q2" s="6"/>
      <c r="R2" s="5"/>
      <c r="S2" s="7"/>
      <c r="T2" s="5"/>
      <c r="U2" s="8"/>
      <c r="V2" s="7"/>
      <c r="W2" s="9"/>
      <c r="X2" s="10"/>
      <c r="Y2" s="10"/>
      <c r="Z2" s="11"/>
      <c r="AA2" s="4"/>
      <c r="AB2" s="11"/>
      <c r="AC2" s="4"/>
      <c r="AD2" s="4"/>
      <c r="AE2" s="4"/>
      <c r="AF2" s="4"/>
      <c r="AG2" s="9"/>
      <c r="AH2" s="5"/>
      <c r="AI2" s="5"/>
    </row>
    <row r="3" spans="2:35" ht="14.5" x14ac:dyDescent="0.35">
      <c r="B3" s="177" t="s">
        <v>11</v>
      </c>
      <c r="C3" s="177"/>
      <c r="D3" s="177"/>
      <c r="E3" s="177"/>
      <c r="F3" s="178"/>
      <c r="G3" s="179"/>
      <c r="H3" s="177"/>
      <c r="I3" s="177"/>
      <c r="J3" s="177"/>
      <c r="K3" s="177"/>
      <c r="L3" s="177"/>
      <c r="M3" s="180"/>
      <c r="N3" s="177"/>
      <c r="O3" s="181"/>
      <c r="P3" s="177"/>
      <c r="Q3" s="181"/>
      <c r="R3" s="177"/>
      <c r="S3" s="181"/>
      <c r="T3" s="179"/>
      <c r="U3" s="182"/>
      <c r="V3" s="181"/>
      <c r="W3" s="181"/>
      <c r="X3" s="183"/>
      <c r="Y3" s="184"/>
      <c r="Z3" s="89"/>
      <c r="AA3" s="185"/>
      <c r="AB3" s="185"/>
      <c r="AC3" s="185"/>
      <c r="AD3" s="185"/>
      <c r="AE3" s="185"/>
      <c r="AF3" s="186" t="s">
        <v>12</v>
      </c>
      <c r="AG3" s="187"/>
      <c r="AH3" s="179"/>
      <c r="AI3" s="188"/>
    </row>
    <row r="4" spans="2:35" ht="54" customHeight="1" x14ac:dyDescent="0.35">
      <c r="B4" s="90" t="s">
        <v>13</v>
      </c>
      <c r="C4" s="90" t="s">
        <v>14</v>
      </c>
      <c r="D4" s="90" t="s">
        <v>15</v>
      </c>
      <c r="E4" s="90" t="s">
        <v>16</v>
      </c>
      <c r="F4" s="90" t="s">
        <v>17</v>
      </c>
      <c r="G4" s="90" t="s">
        <v>18</v>
      </c>
      <c r="H4" s="90" t="s">
        <v>19</v>
      </c>
      <c r="I4" s="90" t="s">
        <v>20</v>
      </c>
      <c r="J4" s="90" t="s">
        <v>21</v>
      </c>
      <c r="K4" s="90" t="s">
        <v>22</v>
      </c>
      <c r="L4" s="90" t="s">
        <v>23</v>
      </c>
      <c r="M4" s="90" t="s">
        <v>24</v>
      </c>
      <c r="N4" s="90" t="s">
        <v>25</v>
      </c>
      <c r="O4" s="91" t="s">
        <v>26</v>
      </c>
      <c r="P4" s="90" t="s">
        <v>27</v>
      </c>
      <c r="Q4" s="92" t="s">
        <v>28</v>
      </c>
      <c r="R4" s="92" t="s">
        <v>29</v>
      </c>
      <c r="S4" s="91" t="s">
        <v>30</v>
      </c>
      <c r="T4" s="90" t="s">
        <v>31</v>
      </c>
      <c r="U4" s="92" t="s">
        <v>32</v>
      </c>
      <c r="V4" s="91" t="s">
        <v>33</v>
      </c>
      <c r="W4" s="91" t="s">
        <v>34</v>
      </c>
      <c r="X4" s="93" t="s">
        <v>35</v>
      </c>
      <c r="Y4" s="93" t="s">
        <v>36</v>
      </c>
      <c r="Z4" s="90" t="s">
        <v>37</v>
      </c>
      <c r="AA4" s="90" t="s">
        <v>38</v>
      </c>
      <c r="AB4" s="90" t="s">
        <v>39</v>
      </c>
      <c r="AC4" s="90" t="s">
        <v>40</v>
      </c>
      <c r="AD4" s="90" t="s">
        <v>41</v>
      </c>
      <c r="AE4" s="90" t="s">
        <v>42</v>
      </c>
      <c r="AF4" s="90" t="s">
        <v>43</v>
      </c>
      <c r="AG4" s="91" t="s">
        <v>44</v>
      </c>
      <c r="AH4" s="90" t="s">
        <v>45</v>
      </c>
      <c r="AI4" s="90" t="s">
        <v>46</v>
      </c>
    </row>
    <row r="5" spans="2:35" ht="14.5" x14ac:dyDescent="0.35">
      <c r="B5" s="107" t="s">
        <v>47</v>
      </c>
      <c r="C5" s="12" t="s">
        <v>48</v>
      </c>
      <c r="D5" s="12" t="s">
        <v>49</v>
      </c>
      <c r="E5" s="12" t="s">
        <v>50</v>
      </c>
      <c r="F5" s="12" t="s">
        <v>48</v>
      </c>
      <c r="G5" s="94" t="s">
        <v>51</v>
      </c>
      <c r="H5" s="107" t="s">
        <v>52</v>
      </c>
      <c r="I5" s="12" t="s">
        <v>53</v>
      </c>
      <c r="J5" s="12" t="s">
        <v>54</v>
      </c>
      <c r="K5" s="12" t="s">
        <v>55</v>
      </c>
      <c r="L5" s="12"/>
      <c r="M5" s="95" t="s">
        <v>48</v>
      </c>
      <c r="N5" s="12"/>
      <c r="O5" s="96" t="s">
        <v>48</v>
      </c>
      <c r="P5" s="12"/>
      <c r="Q5" s="13">
        <v>0</v>
      </c>
      <c r="R5" s="12" t="s">
        <v>56</v>
      </c>
      <c r="S5" s="96">
        <v>0</v>
      </c>
      <c r="T5" s="12" t="s">
        <v>48</v>
      </c>
      <c r="U5" s="13">
        <v>0</v>
      </c>
      <c r="V5" s="96">
        <v>0</v>
      </c>
      <c r="W5" s="96">
        <v>0</v>
      </c>
      <c r="X5" s="14">
        <v>806.98</v>
      </c>
      <c r="Y5" s="14">
        <v>0</v>
      </c>
      <c r="Z5" s="15" t="s">
        <v>57</v>
      </c>
      <c r="AA5" s="12" t="s">
        <v>48</v>
      </c>
      <c r="AB5" s="12" t="s">
        <v>48</v>
      </c>
      <c r="AC5" s="12" t="s">
        <v>58</v>
      </c>
      <c r="AD5" s="12" t="s">
        <v>57</v>
      </c>
      <c r="AE5" s="12" t="s">
        <v>57</v>
      </c>
      <c r="AF5" s="12" t="s">
        <v>59</v>
      </c>
      <c r="AG5" s="118" t="s">
        <v>60</v>
      </c>
      <c r="AH5" s="12" t="s">
        <v>48</v>
      </c>
      <c r="AI5" s="12" t="s">
        <v>48</v>
      </c>
    </row>
    <row r="6" spans="2:35" ht="14.5" x14ac:dyDescent="0.35">
      <c r="B6" s="12" t="s">
        <v>61</v>
      </c>
      <c r="C6" s="12" t="s">
        <v>48</v>
      </c>
      <c r="D6" s="12" t="s">
        <v>62</v>
      </c>
      <c r="E6" s="12" t="s">
        <v>63</v>
      </c>
      <c r="F6" s="12" t="s">
        <v>48</v>
      </c>
      <c r="G6" s="94" t="s">
        <v>64</v>
      </c>
      <c r="H6" s="12" t="s">
        <v>65</v>
      </c>
      <c r="I6" s="12" t="s">
        <v>53</v>
      </c>
      <c r="J6" s="12" t="s">
        <v>66</v>
      </c>
      <c r="K6" s="12" t="s">
        <v>67</v>
      </c>
      <c r="L6" s="12" t="s">
        <v>68</v>
      </c>
      <c r="M6" s="95">
        <v>46325</v>
      </c>
      <c r="N6" s="12" t="s">
        <v>69</v>
      </c>
      <c r="O6" s="96" t="s">
        <v>48</v>
      </c>
      <c r="P6" s="12"/>
      <c r="Q6" s="13">
        <v>0</v>
      </c>
      <c r="R6" s="12" t="s">
        <v>56</v>
      </c>
      <c r="S6" s="96" t="s">
        <v>3</v>
      </c>
      <c r="T6" s="12" t="s">
        <v>48</v>
      </c>
      <c r="U6" s="13" t="s">
        <v>3</v>
      </c>
      <c r="V6" s="96">
        <v>0</v>
      </c>
      <c r="W6" s="96">
        <v>0</v>
      </c>
      <c r="X6" s="14">
        <v>0</v>
      </c>
      <c r="Y6" s="14">
        <v>0</v>
      </c>
      <c r="Z6" s="15" t="s">
        <v>57</v>
      </c>
      <c r="AA6" s="12" t="s">
        <v>48</v>
      </c>
      <c r="AB6" s="12" t="s">
        <v>48</v>
      </c>
      <c r="AC6" s="12" t="s">
        <v>57</v>
      </c>
      <c r="AD6" s="12" t="s">
        <v>2</v>
      </c>
      <c r="AE6" s="12" t="s">
        <v>2</v>
      </c>
      <c r="AF6" s="12" t="s">
        <v>59</v>
      </c>
      <c r="AG6" s="118">
        <v>0</v>
      </c>
      <c r="AH6" s="12" t="s">
        <v>48</v>
      </c>
      <c r="AI6" s="12" t="s">
        <v>48</v>
      </c>
    </row>
    <row r="7" spans="2:35" ht="14.5" x14ac:dyDescent="0.35">
      <c r="B7" s="12" t="s">
        <v>61</v>
      </c>
      <c r="C7" s="12" t="s">
        <v>48</v>
      </c>
      <c r="D7" s="12" t="s">
        <v>62</v>
      </c>
      <c r="E7" s="12" t="s">
        <v>63</v>
      </c>
      <c r="F7" s="12" t="s">
        <v>48</v>
      </c>
      <c r="G7" s="94" t="s">
        <v>70</v>
      </c>
      <c r="H7" s="12" t="s">
        <v>65</v>
      </c>
      <c r="I7" s="12" t="s">
        <v>53</v>
      </c>
      <c r="J7" s="12" t="s">
        <v>66</v>
      </c>
      <c r="K7" s="12" t="s">
        <v>67</v>
      </c>
      <c r="L7" s="12" t="s">
        <v>68</v>
      </c>
      <c r="M7" s="95">
        <v>45974</v>
      </c>
      <c r="N7" s="12" t="s">
        <v>71</v>
      </c>
      <c r="O7" s="96" t="s">
        <v>48</v>
      </c>
      <c r="P7" s="12"/>
      <c r="Q7" s="13">
        <v>600049.26</v>
      </c>
      <c r="R7" s="12" t="s">
        <v>72</v>
      </c>
      <c r="S7" s="96">
        <f>Q7/V7</f>
        <v>446.13327881040891</v>
      </c>
      <c r="T7" s="12" t="s">
        <v>48</v>
      </c>
      <c r="U7" s="13" t="s">
        <v>73</v>
      </c>
      <c r="V7" s="96">
        <v>1345</v>
      </c>
      <c r="W7" s="96">
        <v>5</v>
      </c>
      <c r="X7" s="14">
        <v>588455</v>
      </c>
      <c r="Y7" s="14">
        <v>583347</v>
      </c>
      <c r="Z7" s="15" t="s">
        <v>57</v>
      </c>
      <c r="AA7" s="12" t="s">
        <v>48</v>
      </c>
      <c r="AB7" s="12" t="s">
        <v>48</v>
      </c>
      <c r="AC7" s="12" t="s">
        <v>57</v>
      </c>
      <c r="AD7" s="12" t="s">
        <v>2</v>
      </c>
      <c r="AE7" s="12" t="s">
        <v>2</v>
      </c>
      <c r="AF7" s="12" t="s">
        <v>59</v>
      </c>
      <c r="AG7" s="96">
        <v>8</v>
      </c>
      <c r="AH7" s="12" t="s">
        <v>48</v>
      </c>
      <c r="AI7" s="12" t="s">
        <v>48</v>
      </c>
    </row>
    <row r="8" spans="2:35" ht="14.5" x14ac:dyDescent="0.35">
      <c r="B8" s="107" t="s">
        <v>74</v>
      </c>
      <c r="C8" s="12" t="s">
        <v>48</v>
      </c>
      <c r="D8" s="12" t="s">
        <v>75</v>
      </c>
      <c r="E8" s="12" t="s">
        <v>63</v>
      </c>
      <c r="F8" s="12" t="s">
        <v>48</v>
      </c>
      <c r="G8" s="12" t="s">
        <v>76</v>
      </c>
      <c r="H8" s="107" t="s">
        <v>77</v>
      </c>
      <c r="I8" s="12" t="s">
        <v>78</v>
      </c>
      <c r="J8" s="12" t="s">
        <v>79</v>
      </c>
      <c r="K8" s="12" t="s">
        <v>67</v>
      </c>
      <c r="L8" s="12" t="s">
        <v>68</v>
      </c>
      <c r="M8" s="119">
        <v>46722</v>
      </c>
      <c r="N8" s="12" t="s">
        <v>71</v>
      </c>
      <c r="O8" s="96" t="s">
        <v>48</v>
      </c>
      <c r="P8" s="12"/>
      <c r="Q8" s="13">
        <v>5000</v>
      </c>
      <c r="R8" s="12" t="s">
        <v>56</v>
      </c>
      <c r="S8" s="96">
        <v>0</v>
      </c>
      <c r="T8" s="12" t="s">
        <v>48</v>
      </c>
      <c r="U8" s="96" t="s">
        <v>3</v>
      </c>
      <c r="V8" s="96">
        <v>0</v>
      </c>
      <c r="W8" s="96" t="s">
        <v>60</v>
      </c>
      <c r="X8" s="14">
        <v>0</v>
      </c>
      <c r="Y8" s="14">
        <v>0</v>
      </c>
      <c r="Z8" s="15" t="s">
        <v>57</v>
      </c>
      <c r="AA8" s="12" t="s">
        <v>48</v>
      </c>
      <c r="AB8" s="12" t="s">
        <v>48</v>
      </c>
      <c r="AC8" s="12" t="s">
        <v>57</v>
      </c>
      <c r="AD8" s="12" t="s">
        <v>57</v>
      </c>
      <c r="AE8" s="12" t="s">
        <v>57</v>
      </c>
      <c r="AF8" s="12" t="s">
        <v>80</v>
      </c>
      <c r="AG8" s="96" t="s">
        <v>60</v>
      </c>
      <c r="AH8" s="12" t="s">
        <v>48</v>
      </c>
      <c r="AI8" s="12" t="s">
        <v>48</v>
      </c>
    </row>
    <row r="9" spans="2:35" ht="14.5" x14ac:dyDescent="0.35">
      <c r="B9" s="107" t="s">
        <v>81</v>
      </c>
      <c r="C9" s="12" t="s">
        <v>48</v>
      </c>
      <c r="D9" s="12" t="s">
        <v>62</v>
      </c>
      <c r="E9" s="12" t="s">
        <v>63</v>
      </c>
      <c r="F9" s="12" t="s">
        <v>48</v>
      </c>
      <c r="G9" s="94" t="s">
        <v>82</v>
      </c>
      <c r="H9" s="107" t="s">
        <v>83</v>
      </c>
      <c r="I9" s="12" t="s">
        <v>53</v>
      </c>
      <c r="J9" s="12" t="s">
        <v>79</v>
      </c>
      <c r="K9" s="12" t="s">
        <v>67</v>
      </c>
      <c r="L9" s="12" t="s">
        <v>84</v>
      </c>
      <c r="M9" s="95">
        <v>46038</v>
      </c>
      <c r="N9" s="12" t="s">
        <v>71</v>
      </c>
      <c r="O9" s="96" t="s">
        <v>48</v>
      </c>
      <c r="P9" s="12"/>
      <c r="Q9" s="13">
        <v>267779</v>
      </c>
      <c r="R9" s="12" t="s">
        <v>56</v>
      </c>
      <c r="S9" s="96">
        <f t="shared" ref="S9:S14" si="0">Q9/V9</f>
        <v>224.08284518828452</v>
      </c>
      <c r="T9" s="12" t="s">
        <v>48</v>
      </c>
      <c r="U9" s="96" t="s">
        <v>3</v>
      </c>
      <c r="V9" s="96">
        <v>1195</v>
      </c>
      <c r="W9" s="96">
        <v>5</v>
      </c>
      <c r="X9" s="14">
        <v>15572</v>
      </c>
      <c r="Y9" s="14">
        <v>10258</v>
      </c>
      <c r="Z9" s="16" t="s">
        <v>57</v>
      </c>
      <c r="AA9" s="12" t="s">
        <v>48</v>
      </c>
      <c r="AB9" s="12" t="s">
        <v>48</v>
      </c>
      <c r="AC9" s="12" t="s">
        <v>57</v>
      </c>
      <c r="AD9" s="12" t="s">
        <v>2</v>
      </c>
      <c r="AE9" s="12" t="s">
        <v>2</v>
      </c>
      <c r="AF9" s="12" t="s">
        <v>59</v>
      </c>
      <c r="AG9" s="118">
        <v>0</v>
      </c>
      <c r="AH9" s="12" t="s">
        <v>48</v>
      </c>
      <c r="AI9" s="12" t="s">
        <v>48</v>
      </c>
    </row>
    <row r="10" spans="2:35" ht="14.5" x14ac:dyDescent="0.35">
      <c r="B10" s="12" t="s">
        <v>66</v>
      </c>
      <c r="C10" s="12" t="s">
        <v>48</v>
      </c>
      <c r="D10" s="12" t="s">
        <v>62</v>
      </c>
      <c r="E10" s="12" t="s">
        <v>85</v>
      </c>
      <c r="F10" s="120" t="s">
        <v>86</v>
      </c>
      <c r="G10" s="94" t="s">
        <v>87</v>
      </c>
      <c r="H10" s="12" t="s">
        <v>88</v>
      </c>
      <c r="I10" s="12" t="s">
        <v>89</v>
      </c>
      <c r="J10" s="12" t="s">
        <v>66</v>
      </c>
      <c r="K10" s="12" t="s">
        <v>67</v>
      </c>
      <c r="L10" s="12" t="s">
        <v>68</v>
      </c>
      <c r="M10" s="95">
        <v>46234</v>
      </c>
      <c r="N10" s="12" t="s">
        <v>71</v>
      </c>
      <c r="O10" s="96">
        <v>1816</v>
      </c>
      <c r="P10" s="12" t="s">
        <v>90</v>
      </c>
      <c r="Q10" s="17">
        <v>2000000</v>
      </c>
      <c r="R10" s="12" t="s">
        <v>56</v>
      </c>
      <c r="S10" s="96">
        <f t="shared" si="0"/>
        <v>1101.3215859030836</v>
      </c>
      <c r="T10" s="12" t="s">
        <v>48</v>
      </c>
      <c r="U10" s="118" t="s">
        <v>3</v>
      </c>
      <c r="V10" s="96">
        <f>O10</f>
        <v>1816</v>
      </c>
      <c r="W10" s="96">
        <v>0</v>
      </c>
      <c r="X10" s="16">
        <v>65279.54</v>
      </c>
      <c r="Y10" s="16">
        <v>1353.47</v>
      </c>
      <c r="Z10" s="16" t="s">
        <v>58</v>
      </c>
      <c r="AA10" s="12" t="s">
        <v>58</v>
      </c>
      <c r="AB10" s="12" t="s">
        <v>91</v>
      </c>
      <c r="AC10" s="12" t="s">
        <v>57</v>
      </c>
      <c r="AD10" s="12" t="s">
        <v>57</v>
      </c>
      <c r="AE10" s="12" t="s">
        <v>57</v>
      </c>
      <c r="AF10" s="12" t="s">
        <v>59</v>
      </c>
      <c r="AG10" s="96">
        <v>10</v>
      </c>
      <c r="AH10" s="12" t="s">
        <v>48</v>
      </c>
      <c r="AI10" s="12" t="s">
        <v>48</v>
      </c>
    </row>
    <row r="11" spans="2:35" ht="14.5" x14ac:dyDescent="0.35">
      <c r="B11" s="12" t="s">
        <v>66</v>
      </c>
      <c r="C11" s="12" t="s">
        <v>48</v>
      </c>
      <c r="D11" s="12" t="s">
        <v>75</v>
      </c>
      <c r="E11" s="12" t="s">
        <v>92</v>
      </c>
      <c r="F11" s="120" t="s">
        <v>93</v>
      </c>
      <c r="G11" s="12" t="s">
        <v>48</v>
      </c>
      <c r="H11" s="12" t="s">
        <v>94</v>
      </c>
      <c r="I11" s="12" t="s">
        <v>89</v>
      </c>
      <c r="J11" s="12" t="s">
        <v>66</v>
      </c>
      <c r="K11" s="12" t="s">
        <v>95</v>
      </c>
      <c r="L11" s="12" t="s">
        <v>96</v>
      </c>
      <c r="M11" s="118" t="s">
        <v>3</v>
      </c>
      <c r="N11" s="12" t="s">
        <v>71</v>
      </c>
      <c r="O11" s="96">
        <v>8212</v>
      </c>
      <c r="P11" s="12" t="s">
        <v>97</v>
      </c>
      <c r="Q11" s="17">
        <v>5800000</v>
      </c>
      <c r="R11" s="12" t="s">
        <v>56</v>
      </c>
      <c r="S11" s="96">
        <f t="shared" si="0"/>
        <v>706.28348757915251</v>
      </c>
      <c r="T11" s="12" t="s">
        <v>48</v>
      </c>
      <c r="U11" s="118" t="s">
        <v>3</v>
      </c>
      <c r="V11" s="96">
        <f>O11</f>
        <v>8212</v>
      </c>
      <c r="W11" s="96" t="s">
        <v>2</v>
      </c>
      <c r="X11" s="16">
        <v>0</v>
      </c>
      <c r="Y11" s="16">
        <v>0</v>
      </c>
      <c r="Z11" s="16" t="s">
        <v>57</v>
      </c>
      <c r="AA11" s="12" t="s">
        <v>58</v>
      </c>
      <c r="AB11" s="12" t="s">
        <v>91</v>
      </c>
      <c r="AC11" s="12" t="s">
        <v>58</v>
      </c>
      <c r="AD11" s="12" t="s">
        <v>2</v>
      </c>
      <c r="AE11" s="12" t="s">
        <v>73</v>
      </c>
      <c r="AF11" s="12" t="s">
        <v>80</v>
      </c>
      <c r="AG11" s="96"/>
      <c r="AH11" s="12" t="s">
        <v>48</v>
      </c>
      <c r="AI11" s="12" t="s">
        <v>48</v>
      </c>
    </row>
    <row r="12" spans="2:35" ht="14.5" x14ac:dyDescent="0.35">
      <c r="B12" s="12" t="s">
        <v>66</v>
      </c>
      <c r="C12" s="12" t="s">
        <v>48</v>
      </c>
      <c r="D12" s="12" t="s">
        <v>75</v>
      </c>
      <c r="E12" s="12" t="s">
        <v>92</v>
      </c>
      <c r="F12" s="120" t="s">
        <v>93</v>
      </c>
      <c r="G12" s="12" t="s">
        <v>48</v>
      </c>
      <c r="H12" s="12" t="s">
        <v>98</v>
      </c>
      <c r="I12" s="12" t="s">
        <v>89</v>
      </c>
      <c r="J12" s="12" t="s">
        <v>66</v>
      </c>
      <c r="K12" s="12" t="s">
        <v>95</v>
      </c>
      <c r="L12" s="12" t="s">
        <v>96</v>
      </c>
      <c r="M12" s="118" t="s">
        <v>3</v>
      </c>
      <c r="N12" s="12" t="s">
        <v>71</v>
      </c>
      <c r="O12" s="96">
        <v>3750</v>
      </c>
      <c r="P12" s="12" t="s">
        <v>97</v>
      </c>
      <c r="Q12" s="17">
        <v>2600000</v>
      </c>
      <c r="R12" s="12" t="s">
        <v>56</v>
      </c>
      <c r="S12" s="96">
        <f t="shared" si="0"/>
        <v>693.33333333333337</v>
      </c>
      <c r="T12" s="12" t="s">
        <v>48</v>
      </c>
      <c r="U12" s="118" t="s">
        <v>3</v>
      </c>
      <c r="V12" s="96">
        <f>O12</f>
        <v>3750</v>
      </c>
      <c r="W12" s="96" t="s">
        <v>2</v>
      </c>
      <c r="X12" s="16">
        <v>0</v>
      </c>
      <c r="Y12" s="16">
        <v>0</v>
      </c>
      <c r="Z12" s="16" t="s">
        <v>57</v>
      </c>
      <c r="AA12" s="12" t="s">
        <v>58</v>
      </c>
      <c r="AB12" s="12" t="s">
        <v>91</v>
      </c>
      <c r="AC12" s="12" t="s">
        <v>58</v>
      </c>
      <c r="AD12" s="12" t="s">
        <v>2</v>
      </c>
      <c r="AE12" s="12" t="s">
        <v>73</v>
      </c>
      <c r="AF12" s="12" t="s">
        <v>80</v>
      </c>
      <c r="AG12" s="96">
        <v>0</v>
      </c>
      <c r="AH12" s="12" t="s">
        <v>48</v>
      </c>
      <c r="AI12" s="12" t="s">
        <v>48</v>
      </c>
    </row>
    <row r="13" spans="2:35" ht="14.5" x14ac:dyDescent="0.35">
      <c r="B13" s="12" t="s">
        <v>66</v>
      </c>
      <c r="C13" s="12" t="s">
        <v>48</v>
      </c>
      <c r="D13" s="12" t="s">
        <v>75</v>
      </c>
      <c r="E13" s="12" t="s">
        <v>92</v>
      </c>
      <c r="F13" s="120" t="s">
        <v>93</v>
      </c>
      <c r="G13" s="94" t="s">
        <v>99</v>
      </c>
      <c r="H13" s="12" t="s">
        <v>100</v>
      </c>
      <c r="I13" s="12" t="s">
        <v>89</v>
      </c>
      <c r="J13" s="12" t="s">
        <v>66</v>
      </c>
      <c r="K13" s="12" t="s">
        <v>67</v>
      </c>
      <c r="L13" s="12" t="s">
        <v>68</v>
      </c>
      <c r="M13" s="95">
        <v>46262</v>
      </c>
      <c r="N13" s="12" t="s">
        <v>71</v>
      </c>
      <c r="O13" s="96">
        <v>6048</v>
      </c>
      <c r="P13" s="12" t="s">
        <v>90</v>
      </c>
      <c r="Q13" s="17">
        <v>8600000</v>
      </c>
      <c r="R13" s="12" t="s">
        <v>56</v>
      </c>
      <c r="S13" s="96">
        <f t="shared" si="0"/>
        <v>1421.9576719576719</v>
      </c>
      <c r="T13" s="12" t="s">
        <v>48</v>
      </c>
      <c r="U13" s="118" t="s">
        <v>3</v>
      </c>
      <c r="V13" s="96">
        <f>O13</f>
        <v>6048</v>
      </c>
      <c r="W13" s="96">
        <v>135</v>
      </c>
      <c r="X13" s="16">
        <v>742635.66</v>
      </c>
      <c r="Y13" s="16">
        <v>155011.15999999997</v>
      </c>
      <c r="Z13" s="16" t="s">
        <v>58</v>
      </c>
      <c r="AA13" s="12" t="s">
        <v>58</v>
      </c>
      <c r="AB13" s="12" t="s">
        <v>91</v>
      </c>
      <c r="AC13" s="12" t="s">
        <v>57</v>
      </c>
      <c r="AD13" s="12" t="s">
        <v>57</v>
      </c>
      <c r="AE13" s="12" t="s">
        <v>57</v>
      </c>
      <c r="AF13" s="12" t="s">
        <v>80</v>
      </c>
      <c r="AG13" s="96">
        <v>29</v>
      </c>
      <c r="AH13" s="12" t="s">
        <v>48</v>
      </c>
      <c r="AI13" s="12" t="s">
        <v>48</v>
      </c>
    </row>
    <row r="14" spans="2:35" ht="14.5" x14ac:dyDescent="0.35">
      <c r="B14" s="12" t="s">
        <v>101</v>
      </c>
      <c r="C14" s="12" t="s">
        <v>48</v>
      </c>
      <c r="D14" s="12" t="s">
        <v>102</v>
      </c>
      <c r="E14" s="12" t="s">
        <v>103</v>
      </c>
      <c r="F14" s="12" t="s">
        <v>48</v>
      </c>
      <c r="G14" s="94" t="s">
        <v>104</v>
      </c>
      <c r="H14" s="12" t="s">
        <v>105</v>
      </c>
      <c r="I14" s="12" t="s">
        <v>53</v>
      </c>
      <c r="J14" s="12" t="s">
        <v>66</v>
      </c>
      <c r="K14" s="12" t="s">
        <v>67</v>
      </c>
      <c r="L14" s="12" t="s">
        <v>68</v>
      </c>
      <c r="M14" s="95">
        <v>46135</v>
      </c>
      <c r="N14" s="12" t="s">
        <v>71</v>
      </c>
      <c r="O14" s="96" t="s">
        <v>48</v>
      </c>
      <c r="P14" s="12"/>
      <c r="Q14" s="13">
        <v>2784890</v>
      </c>
      <c r="R14" s="12" t="s">
        <v>56</v>
      </c>
      <c r="S14" s="96">
        <f t="shared" si="0"/>
        <v>323.97510469986042</v>
      </c>
      <c r="T14" s="12" t="s">
        <v>48</v>
      </c>
      <c r="U14" s="96" t="s">
        <v>73</v>
      </c>
      <c r="V14" s="96">
        <v>8596</v>
      </c>
      <c r="W14" s="96">
        <v>4</v>
      </c>
      <c r="X14" s="14">
        <v>121020</v>
      </c>
      <c r="Y14" s="14">
        <v>106138</v>
      </c>
      <c r="Z14" s="16" t="s">
        <v>58</v>
      </c>
      <c r="AA14" s="12" t="s">
        <v>48</v>
      </c>
      <c r="AB14" s="12" t="s">
        <v>48</v>
      </c>
      <c r="AC14" s="12" t="s">
        <v>58</v>
      </c>
      <c r="AD14" s="12" t="s">
        <v>57</v>
      </c>
      <c r="AE14" s="12" t="s">
        <v>2</v>
      </c>
      <c r="AF14" s="12" t="s">
        <v>59</v>
      </c>
      <c r="AG14" s="118">
        <v>39</v>
      </c>
      <c r="AH14" s="12" t="s">
        <v>48</v>
      </c>
      <c r="AI14" s="12" t="s">
        <v>48</v>
      </c>
    </row>
    <row r="15" spans="2:35" ht="14.5" x14ac:dyDescent="0.35">
      <c r="B15" s="12" t="s">
        <v>101</v>
      </c>
      <c r="C15" s="12" t="s">
        <v>48</v>
      </c>
      <c r="D15" s="12" t="s">
        <v>102</v>
      </c>
      <c r="E15" s="12" t="s">
        <v>103</v>
      </c>
      <c r="F15" s="12" t="s">
        <v>48</v>
      </c>
      <c r="G15" s="12" t="s">
        <v>106</v>
      </c>
      <c r="H15" s="12" t="s">
        <v>107</v>
      </c>
      <c r="I15" s="12" t="s">
        <v>53</v>
      </c>
      <c r="J15" s="12" t="s">
        <v>66</v>
      </c>
      <c r="K15" s="12" t="s">
        <v>55</v>
      </c>
      <c r="L15" s="12"/>
      <c r="M15" s="95" t="s">
        <v>48</v>
      </c>
      <c r="N15" s="12"/>
      <c r="O15" s="96" t="s">
        <v>48</v>
      </c>
      <c r="P15" s="12"/>
      <c r="Q15" s="13">
        <v>1719052</v>
      </c>
      <c r="R15" s="12" t="s">
        <v>56</v>
      </c>
      <c r="S15" s="96">
        <v>0</v>
      </c>
      <c r="T15" s="12" t="s">
        <v>48</v>
      </c>
      <c r="U15" s="96">
        <v>0</v>
      </c>
      <c r="V15" s="96">
        <v>0</v>
      </c>
      <c r="W15" s="96">
        <v>0</v>
      </c>
      <c r="X15" s="14">
        <v>2219</v>
      </c>
      <c r="Y15" s="14">
        <v>-90259</v>
      </c>
      <c r="Z15" s="16" t="s">
        <v>58</v>
      </c>
      <c r="AA15" s="12" t="s">
        <v>48</v>
      </c>
      <c r="AB15" s="12" t="s">
        <v>48</v>
      </c>
      <c r="AC15" s="12" t="s">
        <v>57</v>
      </c>
      <c r="AD15" s="12" t="s">
        <v>57</v>
      </c>
      <c r="AE15" s="12" t="s">
        <v>57</v>
      </c>
      <c r="AF15" s="12" t="s">
        <v>80</v>
      </c>
      <c r="AG15" s="96">
        <v>38</v>
      </c>
      <c r="AH15" s="12" t="s">
        <v>48</v>
      </c>
      <c r="AI15" s="12" t="s">
        <v>48</v>
      </c>
    </row>
    <row r="16" spans="2:35" ht="14.5" x14ac:dyDescent="0.35">
      <c r="B16" s="107" t="s">
        <v>108</v>
      </c>
      <c r="C16" s="12" t="s">
        <v>48</v>
      </c>
      <c r="D16" s="12" t="s">
        <v>102</v>
      </c>
      <c r="E16" s="12" t="s">
        <v>103</v>
      </c>
      <c r="F16" s="12" t="s">
        <v>48</v>
      </c>
      <c r="G16" s="12" t="s">
        <v>109</v>
      </c>
      <c r="H16" s="107" t="s">
        <v>110</v>
      </c>
      <c r="I16" s="12" t="s">
        <v>53</v>
      </c>
      <c r="J16" s="12" t="s">
        <v>79</v>
      </c>
      <c r="K16" s="12" t="s">
        <v>67</v>
      </c>
      <c r="L16" s="12" t="s">
        <v>68</v>
      </c>
      <c r="M16" s="95">
        <v>46332</v>
      </c>
      <c r="N16" s="12" t="s">
        <v>71</v>
      </c>
      <c r="O16" s="96" t="s">
        <v>48</v>
      </c>
      <c r="P16" s="12"/>
      <c r="Q16" s="13">
        <v>196036</v>
      </c>
      <c r="R16" s="12" t="s">
        <v>56</v>
      </c>
      <c r="S16" s="96">
        <f>Q16/V16</f>
        <v>263.84387617765816</v>
      </c>
      <c r="T16" s="12" t="s">
        <v>48</v>
      </c>
      <c r="U16" s="96" t="s">
        <v>3</v>
      </c>
      <c r="V16" s="96">
        <v>743</v>
      </c>
      <c r="W16" s="96"/>
      <c r="X16" s="121">
        <v>2203</v>
      </c>
      <c r="Y16" s="121">
        <v>2203</v>
      </c>
      <c r="Z16" s="15" t="s">
        <v>57</v>
      </c>
      <c r="AA16" s="12" t="s">
        <v>48</v>
      </c>
      <c r="AB16" s="12" t="s">
        <v>48</v>
      </c>
      <c r="AC16" s="12" t="s">
        <v>57</v>
      </c>
      <c r="AD16" s="12" t="s">
        <v>57</v>
      </c>
      <c r="AE16" s="12" t="s">
        <v>57</v>
      </c>
      <c r="AF16" s="12" t="s">
        <v>80</v>
      </c>
      <c r="AG16" s="96">
        <v>5</v>
      </c>
      <c r="AH16" s="12" t="s">
        <v>48</v>
      </c>
      <c r="AI16" s="12" t="s">
        <v>48</v>
      </c>
    </row>
    <row r="17" spans="2:35" ht="14.5" x14ac:dyDescent="0.35">
      <c r="B17" s="107" t="s">
        <v>111</v>
      </c>
      <c r="C17" s="12" t="s">
        <v>48</v>
      </c>
      <c r="D17" s="12" t="s">
        <v>49</v>
      </c>
      <c r="E17" s="12" t="s">
        <v>112</v>
      </c>
      <c r="F17" s="12" t="s">
        <v>48</v>
      </c>
      <c r="G17" s="12" t="s">
        <v>113</v>
      </c>
      <c r="H17" s="107" t="s">
        <v>114</v>
      </c>
      <c r="I17" s="12" t="s">
        <v>78</v>
      </c>
      <c r="J17" s="12" t="s">
        <v>54</v>
      </c>
      <c r="K17" s="12" t="s">
        <v>55</v>
      </c>
      <c r="L17" s="12"/>
      <c r="M17" s="95" t="s">
        <v>48</v>
      </c>
      <c r="N17" s="12"/>
      <c r="O17" s="96" t="s">
        <v>48</v>
      </c>
      <c r="P17" s="12"/>
      <c r="Q17" s="13">
        <v>0</v>
      </c>
      <c r="R17" s="12"/>
      <c r="S17" s="96">
        <v>0</v>
      </c>
      <c r="T17" s="12" t="s">
        <v>48</v>
      </c>
      <c r="U17" s="96">
        <v>0</v>
      </c>
      <c r="V17" s="96">
        <v>0</v>
      </c>
      <c r="W17" s="96">
        <v>0</v>
      </c>
      <c r="X17" s="14">
        <v>0</v>
      </c>
      <c r="Y17" s="14">
        <v>0</v>
      </c>
      <c r="Z17" s="15" t="s">
        <v>57</v>
      </c>
      <c r="AA17" s="12" t="s">
        <v>48</v>
      </c>
      <c r="AB17" s="12" t="s">
        <v>48</v>
      </c>
      <c r="AC17" s="12" t="s">
        <v>57</v>
      </c>
      <c r="AD17" s="12" t="s">
        <v>57</v>
      </c>
      <c r="AE17" s="12" t="s">
        <v>57</v>
      </c>
      <c r="AF17" s="12" t="s">
        <v>115</v>
      </c>
      <c r="AG17" s="96">
        <v>0</v>
      </c>
      <c r="AH17" s="12" t="s">
        <v>48</v>
      </c>
      <c r="AI17" s="12" t="s">
        <v>48</v>
      </c>
    </row>
    <row r="18" spans="2:35" ht="14.5" x14ac:dyDescent="0.35">
      <c r="B18" s="107" t="s">
        <v>116</v>
      </c>
      <c r="C18" s="12" t="s">
        <v>48</v>
      </c>
      <c r="D18" s="12" t="s">
        <v>49</v>
      </c>
      <c r="E18" s="12" t="s">
        <v>112</v>
      </c>
      <c r="F18" s="12" t="s">
        <v>48</v>
      </c>
      <c r="G18" s="12" t="s">
        <v>117</v>
      </c>
      <c r="H18" s="107" t="s">
        <v>118</v>
      </c>
      <c r="I18" s="12" t="s">
        <v>78</v>
      </c>
      <c r="J18" s="12" t="s">
        <v>54</v>
      </c>
      <c r="K18" s="12" t="s">
        <v>67</v>
      </c>
      <c r="L18" s="12" t="s">
        <v>119</v>
      </c>
      <c r="M18" s="95">
        <v>45498</v>
      </c>
      <c r="N18" s="12" t="s">
        <v>72</v>
      </c>
      <c r="O18" s="96" t="s">
        <v>48</v>
      </c>
      <c r="P18" s="12"/>
      <c r="Q18" s="13">
        <v>101894</v>
      </c>
      <c r="R18" s="12" t="s">
        <v>72</v>
      </c>
      <c r="S18" s="96">
        <v>0</v>
      </c>
      <c r="T18" s="12" t="s">
        <v>48</v>
      </c>
      <c r="U18" s="96">
        <v>0</v>
      </c>
      <c r="V18" s="96">
        <v>0</v>
      </c>
      <c r="W18" s="96">
        <v>0</v>
      </c>
      <c r="X18" s="14">
        <v>107176.29</v>
      </c>
      <c r="Y18" s="14">
        <v>103282.43</v>
      </c>
      <c r="Z18" s="15" t="s">
        <v>57</v>
      </c>
      <c r="AA18" s="12" t="s">
        <v>48</v>
      </c>
      <c r="AB18" s="12" t="s">
        <v>48</v>
      </c>
      <c r="AC18" s="12" t="s">
        <v>57</v>
      </c>
      <c r="AD18" s="12" t="s">
        <v>57</v>
      </c>
      <c r="AE18" s="12" t="s">
        <v>57</v>
      </c>
      <c r="AF18" s="12" t="s">
        <v>80</v>
      </c>
      <c r="AG18" s="96">
        <v>3</v>
      </c>
      <c r="AH18" s="12" t="s">
        <v>48</v>
      </c>
      <c r="AI18" s="12" t="s">
        <v>48</v>
      </c>
    </row>
    <row r="19" spans="2:35" ht="14.5" x14ac:dyDescent="0.35">
      <c r="B19" s="107" t="s">
        <v>120</v>
      </c>
      <c r="C19" s="12" t="s">
        <v>48</v>
      </c>
      <c r="D19" s="12" t="s">
        <v>49</v>
      </c>
      <c r="E19" s="12" t="s">
        <v>112</v>
      </c>
      <c r="F19" s="12" t="s">
        <v>48</v>
      </c>
      <c r="G19" s="12" t="s">
        <v>121</v>
      </c>
      <c r="H19" s="107" t="s">
        <v>122</v>
      </c>
      <c r="I19" s="12" t="s">
        <v>78</v>
      </c>
      <c r="J19" s="12"/>
      <c r="K19" s="12" t="s">
        <v>67</v>
      </c>
      <c r="L19" s="12" t="s">
        <v>68</v>
      </c>
      <c r="M19" s="95">
        <v>46160</v>
      </c>
      <c r="N19" s="12" t="s">
        <v>71</v>
      </c>
      <c r="O19" s="96" t="s">
        <v>48</v>
      </c>
      <c r="P19" s="12"/>
      <c r="Q19" s="13">
        <v>0</v>
      </c>
      <c r="R19" s="12" t="s">
        <v>56</v>
      </c>
      <c r="S19" s="96"/>
      <c r="T19" s="12" t="s">
        <v>48</v>
      </c>
      <c r="U19" s="96" t="s">
        <v>3</v>
      </c>
      <c r="V19" s="96">
        <v>0</v>
      </c>
      <c r="W19" s="96">
        <v>0</v>
      </c>
      <c r="X19" s="14">
        <v>563</v>
      </c>
      <c r="Y19" s="14">
        <v>563</v>
      </c>
      <c r="Z19" s="15" t="s">
        <v>57</v>
      </c>
      <c r="AA19" s="12" t="s">
        <v>48</v>
      </c>
      <c r="AB19" s="12" t="s">
        <v>48</v>
      </c>
      <c r="AC19" s="12" t="s">
        <v>57</v>
      </c>
      <c r="AD19" s="12" t="s">
        <v>2</v>
      </c>
      <c r="AE19" s="12" t="s">
        <v>2</v>
      </c>
      <c r="AF19" s="12" t="s">
        <v>80</v>
      </c>
      <c r="AG19" s="96">
        <v>0</v>
      </c>
      <c r="AH19" s="12" t="s">
        <v>48</v>
      </c>
      <c r="AI19" s="12" t="s">
        <v>48</v>
      </c>
    </row>
    <row r="20" spans="2:35" ht="14.5" customHeight="1" x14ac:dyDescent="0.35">
      <c r="B20" s="107" t="s">
        <v>123</v>
      </c>
      <c r="C20" s="12" t="s">
        <v>48</v>
      </c>
      <c r="D20" s="12" t="s">
        <v>49</v>
      </c>
      <c r="E20" s="12" t="s">
        <v>112</v>
      </c>
      <c r="F20" s="12" t="s">
        <v>48</v>
      </c>
      <c r="G20" s="12" t="s">
        <v>124</v>
      </c>
      <c r="H20" s="107" t="s">
        <v>125</v>
      </c>
      <c r="I20" s="12" t="s">
        <v>78</v>
      </c>
      <c r="J20" s="12" t="s">
        <v>54</v>
      </c>
      <c r="K20" s="12" t="s">
        <v>55</v>
      </c>
      <c r="L20" s="12"/>
      <c r="M20" s="95" t="s">
        <v>48</v>
      </c>
      <c r="N20" s="12"/>
      <c r="O20" s="96" t="s">
        <v>48</v>
      </c>
      <c r="P20" s="12"/>
      <c r="Q20" s="13" t="s">
        <v>60</v>
      </c>
      <c r="R20" s="12"/>
      <c r="S20" s="96">
        <v>0</v>
      </c>
      <c r="T20" s="12" t="s">
        <v>48</v>
      </c>
      <c r="U20" s="96">
        <v>0</v>
      </c>
      <c r="V20" s="96"/>
      <c r="W20" s="96" t="s">
        <v>60</v>
      </c>
      <c r="X20" s="121" t="s">
        <v>60</v>
      </c>
      <c r="Y20" s="121" t="s">
        <v>60</v>
      </c>
      <c r="Z20" s="15" t="s">
        <v>57</v>
      </c>
      <c r="AA20" s="12" t="s">
        <v>48</v>
      </c>
      <c r="AB20" s="12" t="s">
        <v>48</v>
      </c>
      <c r="AC20" s="12" t="s">
        <v>57</v>
      </c>
      <c r="AD20" s="12" t="s">
        <v>57</v>
      </c>
      <c r="AE20" s="12" t="s">
        <v>57</v>
      </c>
      <c r="AF20" s="12" t="s">
        <v>80</v>
      </c>
      <c r="AG20" s="96">
        <v>0</v>
      </c>
      <c r="AH20" s="12" t="s">
        <v>48</v>
      </c>
      <c r="AI20" s="12" t="s">
        <v>48</v>
      </c>
    </row>
    <row r="21" spans="2:35" ht="14.5" x14ac:dyDescent="0.35">
      <c r="B21" s="107" t="s">
        <v>111</v>
      </c>
      <c r="C21" s="12" t="s">
        <v>48</v>
      </c>
      <c r="D21" s="12" t="s">
        <v>49</v>
      </c>
      <c r="E21" s="12" t="s">
        <v>126</v>
      </c>
      <c r="F21" s="12" t="s">
        <v>48</v>
      </c>
      <c r="G21" s="94" t="s">
        <v>127</v>
      </c>
      <c r="H21" s="107" t="s">
        <v>114</v>
      </c>
      <c r="I21" s="12" t="s">
        <v>53</v>
      </c>
      <c r="J21" s="12" t="s">
        <v>128</v>
      </c>
      <c r="K21" s="12" t="s">
        <v>67</v>
      </c>
      <c r="L21" s="12" t="s">
        <v>68</v>
      </c>
      <c r="M21" s="95">
        <v>46093</v>
      </c>
      <c r="N21" s="12" t="s">
        <v>71</v>
      </c>
      <c r="O21" s="96" t="s">
        <v>48</v>
      </c>
      <c r="P21" s="12"/>
      <c r="Q21" s="13">
        <v>215465</v>
      </c>
      <c r="R21" s="12" t="s">
        <v>56</v>
      </c>
      <c r="S21" s="96">
        <f>Q21/V21</f>
        <v>150.25453277545327</v>
      </c>
      <c r="T21" s="12" t="s">
        <v>48</v>
      </c>
      <c r="U21" s="13" t="s">
        <v>3</v>
      </c>
      <c r="V21" s="96">
        <v>1434</v>
      </c>
      <c r="W21" s="96">
        <v>2</v>
      </c>
      <c r="X21" s="14">
        <v>3562</v>
      </c>
      <c r="Y21" s="14">
        <v>0</v>
      </c>
      <c r="Z21" s="15" t="s">
        <v>57</v>
      </c>
      <c r="AA21" s="12" t="s">
        <v>48</v>
      </c>
      <c r="AB21" s="12" t="s">
        <v>48</v>
      </c>
      <c r="AC21" s="12" t="s">
        <v>57</v>
      </c>
      <c r="AD21" s="12" t="s">
        <v>57</v>
      </c>
      <c r="AE21" s="12" t="s">
        <v>57</v>
      </c>
      <c r="AF21" s="12" t="s">
        <v>59</v>
      </c>
      <c r="AG21" s="118">
        <v>4</v>
      </c>
      <c r="AH21" s="12" t="s">
        <v>48</v>
      </c>
      <c r="AI21" s="12" t="s">
        <v>48</v>
      </c>
    </row>
    <row r="22" spans="2:35" ht="14.5" x14ac:dyDescent="0.35">
      <c r="B22" s="107" t="s">
        <v>129</v>
      </c>
      <c r="C22" s="12" t="s">
        <v>48</v>
      </c>
      <c r="D22" s="12" t="s">
        <v>75</v>
      </c>
      <c r="E22" s="12" t="s">
        <v>130</v>
      </c>
      <c r="F22" s="12" t="s">
        <v>48</v>
      </c>
      <c r="G22" s="12" t="s">
        <v>131</v>
      </c>
      <c r="H22" s="107" t="s">
        <v>132</v>
      </c>
      <c r="I22" s="12" t="s">
        <v>78</v>
      </c>
      <c r="J22" s="12" t="s">
        <v>79</v>
      </c>
      <c r="K22" s="12" t="s">
        <v>55</v>
      </c>
      <c r="L22" s="12"/>
      <c r="M22" s="118" t="s">
        <v>48</v>
      </c>
      <c r="N22" s="12"/>
      <c r="O22" s="96" t="s">
        <v>48</v>
      </c>
      <c r="P22" s="12"/>
      <c r="Q22" s="13">
        <v>26516</v>
      </c>
      <c r="R22" s="12" t="s">
        <v>56</v>
      </c>
      <c r="S22" s="96">
        <f>Q22/V22</f>
        <v>202.41221374045801</v>
      </c>
      <c r="T22" s="12" t="s">
        <v>48</v>
      </c>
      <c r="U22" s="96">
        <v>0</v>
      </c>
      <c r="V22" s="96">
        <v>131</v>
      </c>
      <c r="W22" s="96">
        <v>2</v>
      </c>
      <c r="X22" s="14">
        <v>0</v>
      </c>
      <c r="Y22" s="14">
        <v>0</v>
      </c>
      <c r="Z22" s="15" t="s">
        <v>57</v>
      </c>
      <c r="AA22" s="12" t="s">
        <v>48</v>
      </c>
      <c r="AB22" s="12" t="s">
        <v>48</v>
      </c>
      <c r="AC22" s="12" t="s">
        <v>57</v>
      </c>
      <c r="AD22" s="12" t="s">
        <v>57</v>
      </c>
      <c r="AE22" s="12" t="s">
        <v>57</v>
      </c>
      <c r="AF22" s="12" t="s">
        <v>80</v>
      </c>
      <c r="AG22" s="96">
        <v>2</v>
      </c>
      <c r="AH22" s="12" t="s">
        <v>48</v>
      </c>
      <c r="AI22" s="12" t="s">
        <v>48</v>
      </c>
    </row>
    <row r="23" spans="2:35" ht="14.5" x14ac:dyDescent="0.35">
      <c r="B23" s="107" t="s">
        <v>133</v>
      </c>
      <c r="C23" s="12" t="s">
        <v>48</v>
      </c>
      <c r="D23" s="12" t="s">
        <v>75</v>
      </c>
      <c r="E23" s="12" t="s">
        <v>130</v>
      </c>
      <c r="F23" s="12" t="s">
        <v>48</v>
      </c>
      <c r="G23" s="12" t="s">
        <v>134</v>
      </c>
      <c r="H23" s="107" t="s">
        <v>135</v>
      </c>
      <c r="I23" s="12" t="s">
        <v>78</v>
      </c>
      <c r="J23" s="12" t="s">
        <v>54</v>
      </c>
      <c r="K23" s="12" t="s">
        <v>55</v>
      </c>
      <c r="L23" s="12"/>
      <c r="M23" s="95" t="s">
        <v>48</v>
      </c>
      <c r="N23" s="12"/>
      <c r="O23" s="96" t="s">
        <v>48</v>
      </c>
      <c r="P23" s="12"/>
      <c r="Q23" s="13">
        <v>0</v>
      </c>
      <c r="R23" s="12"/>
      <c r="S23" s="96">
        <v>0</v>
      </c>
      <c r="T23" s="12" t="s">
        <v>48</v>
      </c>
      <c r="U23" s="96">
        <v>0</v>
      </c>
      <c r="V23" s="96">
        <v>0</v>
      </c>
      <c r="W23" s="96" t="s">
        <v>60</v>
      </c>
      <c r="X23" s="14">
        <v>0</v>
      </c>
      <c r="Y23" s="14">
        <v>0</v>
      </c>
      <c r="Z23" s="15" t="s">
        <v>57</v>
      </c>
      <c r="AA23" s="12" t="s">
        <v>48</v>
      </c>
      <c r="AB23" s="12" t="s">
        <v>48</v>
      </c>
      <c r="AC23" s="12" t="s">
        <v>57</v>
      </c>
      <c r="AD23" s="12" t="s">
        <v>57</v>
      </c>
      <c r="AE23" s="12" t="s">
        <v>57</v>
      </c>
      <c r="AF23" s="12" t="s">
        <v>80</v>
      </c>
      <c r="AG23" s="96" t="s">
        <v>60</v>
      </c>
      <c r="AH23" s="12" t="s">
        <v>48</v>
      </c>
      <c r="AI23" s="12" t="s">
        <v>48</v>
      </c>
    </row>
    <row r="24" spans="2:35" ht="14.5" x14ac:dyDescent="0.35">
      <c r="B24" s="12" t="s">
        <v>66</v>
      </c>
      <c r="C24" s="12" t="s">
        <v>48</v>
      </c>
      <c r="D24" s="12" t="s">
        <v>75</v>
      </c>
      <c r="E24" s="12" t="s">
        <v>136</v>
      </c>
      <c r="F24" s="120" t="s">
        <v>137</v>
      </c>
      <c r="G24" s="94" t="s">
        <v>138</v>
      </c>
      <c r="H24" s="12" t="s">
        <v>139</v>
      </c>
      <c r="I24" s="12" t="s">
        <v>89</v>
      </c>
      <c r="J24" s="12" t="s">
        <v>66</v>
      </c>
      <c r="K24" s="12" t="s">
        <v>67</v>
      </c>
      <c r="L24" s="12" t="s">
        <v>68</v>
      </c>
      <c r="M24" s="95">
        <v>46171</v>
      </c>
      <c r="N24" s="12" t="s">
        <v>71</v>
      </c>
      <c r="O24" s="96">
        <v>1574</v>
      </c>
      <c r="P24" s="12" t="s">
        <v>90</v>
      </c>
      <c r="Q24" s="17">
        <v>1500000</v>
      </c>
      <c r="R24" s="12" t="s">
        <v>56</v>
      </c>
      <c r="S24" s="96">
        <f>Q24/V24</f>
        <v>952.98602287166455</v>
      </c>
      <c r="T24" s="12" t="s">
        <v>48</v>
      </c>
      <c r="U24" s="118" t="s">
        <v>3</v>
      </c>
      <c r="V24" s="96">
        <f>O24</f>
        <v>1574</v>
      </c>
      <c r="W24" s="96">
        <v>12</v>
      </c>
      <c r="X24" s="16">
        <v>117187.51999999999</v>
      </c>
      <c r="Y24" s="16">
        <v>530.91</v>
      </c>
      <c r="Z24" s="15" t="s">
        <v>58</v>
      </c>
      <c r="AA24" s="12" t="s">
        <v>58</v>
      </c>
      <c r="AB24" s="12" t="s">
        <v>140</v>
      </c>
      <c r="AC24" s="12" t="s">
        <v>58</v>
      </c>
      <c r="AD24" s="12" t="s">
        <v>57</v>
      </c>
      <c r="AE24" s="12" t="s">
        <v>57</v>
      </c>
      <c r="AF24" s="12" t="s">
        <v>80</v>
      </c>
      <c r="AG24" s="96">
        <v>4</v>
      </c>
      <c r="AH24" s="12" t="s">
        <v>48</v>
      </c>
      <c r="AI24" s="12" t="s">
        <v>48</v>
      </c>
    </row>
    <row r="25" spans="2:35" ht="14.5" x14ac:dyDescent="0.35">
      <c r="B25" s="107" t="s">
        <v>120</v>
      </c>
      <c r="C25" s="12" t="s">
        <v>48</v>
      </c>
      <c r="D25" s="12" t="s">
        <v>49</v>
      </c>
      <c r="E25" s="12" t="s">
        <v>141</v>
      </c>
      <c r="F25" s="12" t="s">
        <v>48</v>
      </c>
      <c r="G25" s="12" t="s">
        <v>142</v>
      </c>
      <c r="H25" s="107" t="s">
        <v>143</v>
      </c>
      <c r="I25" s="12" t="s">
        <v>78</v>
      </c>
      <c r="J25" s="12"/>
      <c r="K25" s="12" t="s">
        <v>67</v>
      </c>
      <c r="L25" s="12" t="s">
        <v>68</v>
      </c>
      <c r="M25" s="95">
        <v>46393</v>
      </c>
      <c r="N25" s="12" t="s">
        <v>71</v>
      </c>
      <c r="O25" s="96" t="s">
        <v>48</v>
      </c>
      <c r="P25" s="12"/>
      <c r="Q25" s="13">
        <v>0</v>
      </c>
      <c r="R25" s="12" t="s">
        <v>56</v>
      </c>
      <c r="S25" s="96">
        <v>0</v>
      </c>
      <c r="T25" s="12" t="s">
        <v>48</v>
      </c>
      <c r="U25" s="96" t="s">
        <v>3</v>
      </c>
      <c r="V25" s="96">
        <v>0</v>
      </c>
      <c r="W25" s="96">
        <v>0</v>
      </c>
      <c r="X25" s="14">
        <v>47793</v>
      </c>
      <c r="Y25" s="14">
        <v>47793</v>
      </c>
      <c r="Z25" s="15" t="s">
        <v>57</v>
      </c>
      <c r="AA25" s="12" t="s">
        <v>48</v>
      </c>
      <c r="AB25" s="12" t="s">
        <v>48</v>
      </c>
      <c r="AC25" s="12" t="s">
        <v>58</v>
      </c>
      <c r="AD25" s="12" t="s">
        <v>2</v>
      </c>
      <c r="AE25" s="12" t="s">
        <v>2</v>
      </c>
      <c r="AF25" s="12" t="s">
        <v>80</v>
      </c>
      <c r="AG25" s="96">
        <v>0</v>
      </c>
      <c r="AH25" s="12" t="s">
        <v>48</v>
      </c>
      <c r="AI25" s="12" t="s">
        <v>48</v>
      </c>
    </row>
    <row r="26" spans="2:35" ht="14.5" x14ac:dyDescent="0.35">
      <c r="B26" s="107" t="s">
        <v>120</v>
      </c>
      <c r="C26" s="12" t="s">
        <v>48</v>
      </c>
      <c r="D26" s="12" t="s">
        <v>49</v>
      </c>
      <c r="E26" s="12" t="s">
        <v>141</v>
      </c>
      <c r="F26" s="12" t="s">
        <v>48</v>
      </c>
      <c r="G26" s="12" t="s">
        <v>144</v>
      </c>
      <c r="H26" s="107" t="s">
        <v>145</v>
      </c>
      <c r="I26" s="12" t="s">
        <v>78</v>
      </c>
      <c r="J26" s="12"/>
      <c r="K26" s="12" t="s">
        <v>55</v>
      </c>
      <c r="L26" s="12"/>
      <c r="M26" s="118" t="s">
        <v>48</v>
      </c>
      <c r="N26" s="12"/>
      <c r="O26" s="96" t="s">
        <v>48</v>
      </c>
      <c r="P26" s="12"/>
      <c r="Q26" s="13">
        <v>0</v>
      </c>
      <c r="R26" s="12"/>
      <c r="S26" s="96">
        <v>0</v>
      </c>
      <c r="T26" s="12" t="s">
        <v>48</v>
      </c>
      <c r="U26" s="96">
        <v>0</v>
      </c>
      <c r="V26" s="96">
        <v>0</v>
      </c>
      <c r="W26" s="96">
        <v>0</v>
      </c>
      <c r="X26" s="14">
        <v>71</v>
      </c>
      <c r="Y26" s="14">
        <v>-23446</v>
      </c>
      <c r="Z26" s="15" t="s">
        <v>57</v>
      </c>
      <c r="AA26" s="12" t="s">
        <v>48</v>
      </c>
      <c r="AB26" s="12" t="s">
        <v>48</v>
      </c>
      <c r="AC26" s="12" t="s">
        <v>57</v>
      </c>
      <c r="AD26" s="12" t="s">
        <v>57</v>
      </c>
      <c r="AE26" s="12" t="s">
        <v>57</v>
      </c>
      <c r="AF26" s="12" t="s">
        <v>80</v>
      </c>
      <c r="AG26" s="96">
        <v>0</v>
      </c>
      <c r="AH26" s="12" t="s">
        <v>48</v>
      </c>
      <c r="AI26" s="12" t="s">
        <v>48</v>
      </c>
    </row>
    <row r="27" spans="2:35" ht="14.5" x14ac:dyDescent="0.35">
      <c r="B27" s="107" t="s">
        <v>120</v>
      </c>
      <c r="C27" s="12" t="s">
        <v>48</v>
      </c>
      <c r="D27" s="12" t="s">
        <v>49</v>
      </c>
      <c r="E27" s="12" t="s">
        <v>141</v>
      </c>
      <c r="F27" s="12" t="s">
        <v>48</v>
      </c>
      <c r="G27" s="12" t="s">
        <v>146</v>
      </c>
      <c r="H27" s="107" t="s">
        <v>147</v>
      </c>
      <c r="I27" s="12" t="s">
        <v>78</v>
      </c>
      <c r="J27" s="12"/>
      <c r="K27" s="12" t="s">
        <v>55</v>
      </c>
      <c r="L27" s="12"/>
      <c r="M27" s="118" t="s">
        <v>48</v>
      </c>
      <c r="N27" s="12"/>
      <c r="O27" s="96" t="s">
        <v>48</v>
      </c>
      <c r="P27" s="12"/>
      <c r="Q27" s="13">
        <v>0</v>
      </c>
      <c r="R27" s="12"/>
      <c r="S27" s="96">
        <v>0</v>
      </c>
      <c r="T27" s="12" t="s">
        <v>48</v>
      </c>
      <c r="U27" s="96">
        <v>0</v>
      </c>
      <c r="V27" s="96">
        <v>0</v>
      </c>
      <c r="W27" s="96">
        <v>0</v>
      </c>
      <c r="X27" s="14">
        <v>49</v>
      </c>
      <c r="Y27" s="14">
        <v>-17966</v>
      </c>
      <c r="Z27" s="15" t="s">
        <v>57</v>
      </c>
      <c r="AA27" s="12" t="s">
        <v>48</v>
      </c>
      <c r="AB27" s="12" t="s">
        <v>48</v>
      </c>
      <c r="AC27" s="12" t="s">
        <v>57</v>
      </c>
      <c r="AD27" s="12" t="s">
        <v>57</v>
      </c>
      <c r="AE27" s="12" t="s">
        <v>57</v>
      </c>
      <c r="AF27" s="12" t="s">
        <v>80</v>
      </c>
      <c r="AG27" s="96">
        <v>0</v>
      </c>
      <c r="AH27" s="12" t="s">
        <v>48</v>
      </c>
      <c r="AI27" s="12" t="s">
        <v>48</v>
      </c>
    </row>
    <row r="28" spans="2:35" ht="14.5" x14ac:dyDescent="0.35">
      <c r="B28" s="107" t="s">
        <v>120</v>
      </c>
      <c r="C28" s="12" t="s">
        <v>48</v>
      </c>
      <c r="D28" s="12" t="s">
        <v>49</v>
      </c>
      <c r="E28" s="12" t="s">
        <v>141</v>
      </c>
      <c r="F28" s="12" t="s">
        <v>48</v>
      </c>
      <c r="G28" s="12" t="s">
        <v>148</v>
      </c>
      <c r="H28" s="107" t="s">
        <v>149</v>
      </c>
      <c r="I28" s="12" t="s">
        <v>78</v>
      </c>
      <c r="J28" s="12"/>
      <c r="K28" s="12" t="s">
        <v>55</v>
      </c>
      <c r="L28" s="12"/>
      <c r="M28" s="118" t="s">
        <v>48</v>
      </c>
      <c r="N28" s="12"/>
      <c r="O28" s="96" t="s">
        <v>48</v>
      </c>
      <c r="P28" s="12"/>
      <c r="Q28" s="13">
        <v>0</v>
      </c>
      <c r="R28" s="12"/>
      <c r="S28" s="96">
        <v>0</v>
      </c>
      <c r="T28" s="12" t="s">
        <v>48</v>
      </c>
      <c r="U28" s="96">
        <v>0</v>
      </c>
      <c r="V28" s="96">
        <v>0</v>
      </c>
      <c r="W28" s="96">
        <v>0</v>
      </c>
      <c r="X28" s="14">
        <v>51.46</v>
      </c>
      <c r="Y28" s="14">
        <v>-19141</v>
      </c>
      <c r="Z28" s="15" t="s">
        <v>57</v>
      </c>
      <c r="AA28" s="12" t="s">
        <v>48</v>
      </c>
      <c r="AB28" s="12" t="s">
        <v>48</v>
      </c>
      <c r="AC28" s="12" t="s">
        <v>58</v>
      </c>
      <c r="AD28" s="12" t="s">
        <v>57</v>
      </c>
      <c r="AE28" s="12" t="s">
        <v>57</v>
      </c>
      <c r="AF28" s="12" t="s">
        <v>80</v>
      </c>
      <c r="AG28" s="96">
        <v>0</v>
      </c>
      <c r="AH28" s="12" t="s">
        <v>48</v>
      </c>
      <c r="AI28" s="12" t="s">
        <v>48</v>
      </c>
    </row>
    <row r="29" spans="2:35" ht="14.5" x14ac:dyDescent="0.35">
      <c r="B29" s="107" t="s">
        <v>120</v>
      </c>
      <c r="C29" s="12" t="s">
        <v>48</v>
      </c>
      <c r="D29" s="12" t="s">
        <v>49</v>
      </c>
      <c r="E29" s="12" t="s">
        <v>141</v>
      </c>
      <c r="F29" s="12" t="s">
        <v>48</v>
      </c>
      <c r="G29" s="12" t="s">
        <v>150</v>
      </c>
      <c r="H29" s="107" t="s">
        <v>151</v>
      </c>
      <c r="I29" s="12" t="s">
        <v>78</v>
      </c>
      <c r="J29" s="12"/>
      <c r="K29" s="12" t="s">
        <v>55</v>
      </c>
      <c r="L29" s="12"/>
      <c r="M29" s="118" t="s">
        <v>48</v>
      </c>
      <c r="N29" s="12"/>
      <c r="O29" s="96" t="s">
        <v>48</v>
      </c>
      <c r="P29" s="12"/>
      <c r="Q29" s="13">
        <v>0</v>
      </c>
      <c r="R29" s="12"/>
      <c r="S29" s="96">
        <v>0</v>
      </c>
      <c r="T29" s="12" t="s">
        <v>48</v>
      </c>
      <c r="U29" s="96">
        <v>0</v>
      </c>
      <c r="V29" s="96">
        <v>0</v>
      </c>
      <c r="W29" s="96">
        <v>0</v>
      </c>
      <c r="X29" s="14">
        <v>48</v>
      </c>
      <c r="Y29" s="14">
        <v>-17465</v>
      </c>
      <c r="Z29" s="15" t="s">
        <v>57</v>
      </c>
      <c r="AA29" s="12" t="s">
        <v>48</v>
      </c>
      <c r="AB29" s="12" t="s">
        <v>48</v>
      </c>
      <c r="AC29" s="12" t="s">
        <v>58</v>
      </c>
      <c r="AD29" s="12" t="s">
        <v>57</v>
      </c>
      <c r="AE29" s="12" t="s">
        <v>57</v>
      </c>
      <c r="AF29" s="12" t="s">
        <v>80</v>
      </c>
      <c r="AG29" s="96">
        <v>0</v>
      </c>
      <c r="AH29" s="12" t="s">
        <v>48</v>
      </c>
      <c r="AI29" s="12" t="s">
        <v>48</v>
      </c>
    </row>
    <row r="30" spans="2:35" ht="14.5" x14ac:dyDescent="0.35">
      <c r="B30" s="107" t="s">
        <v>120</v>
      </c>
      <c r="C30" s="12" t="s">
        <v>48</v>
      </c>
      <c r="D30" s="12" t="s">
        <v>49</v>
      </c>
      <c r="E30" s="12" t="s">
        <v>141</v>
      </c>
      <c r="F30" s="12" t="s">
        <v>48</v>
      </c>
      <c r="G30" s="12" t="s">
        <v>152</v>
      </c>
      <c r="H30" s="107" t="s">
        <v>153</v>
      </c>
      <c r="I30" s="12" t="s">
        <v>78</v>
      </c>
      <c r="J30" s="12"/>
      <c r="K30" s="12" t="s">
        <v>55</v>
      </c>
      <c r="L30" s="12"/>
      <c r="M30" s="118" t="s">
        <v>48</v>
      </c>
      <c r="N30" s="12"/>
      <c r="O30" s="96" t="s">
        <v>48</v>
      </c>
      <c r="P30" s="12"/>
      <c r="Q30" s="13">
        <v>0</v>
      </c>
      <c r="R30" s="12"/>
      <c r="S30" s="96">
        <v>0</v>
      </c>
      <c r="T30" s="12" t="s">
        <v>48</v>
      </c>
      <c r="U30" s="96">
        <v>0</v>
      </c>
      <c r="V30" s="96">
        <v>0</v>
      </c>
      <c r="W30" s="96">
        <v>0</v>
      </c>
      <c r="X30" s="14">
        <v>17.61</v>
      </c>
      <c r="Y30" s="14">
        <v>-20286.23</v>
      </c>
      <c r="Z30" s="15" t="s">
        <v>57</v>
      </c>
      <c r="AA30" s="12" t="s">
        <v>48</v>
      </c>
      <c r="AB30" s="12" t="s">
        <v>48</v>
      </c>
      <c r="AC30" s="12" t="s">
        <v>58</v>
      </c>
      <c r="AD30" s="12" t="s">
        <v>57</v>
      </c>
      <c r="AE30" s="12" t="s">
        <v>57</v>
      </c>
      <c r="AF30" s="12" t="s">
        <v>80</v>
      </c>
      <c r="AG30" s="96">
        <v>0</v>
      </c>
      <c r="AH30" s="12" t="s">
        <v>48</v>
      </c>
      <c r="AI30" s="12" t="s">
        <v>48</v>
      </c>
    </row>
    <row r="31" spans="2:35" ht="14.5" x14ac:dyDescent="0.35">
      <c r="B31" s="12" t="s">
        <v>66</v>
      </c>
      <c r="C31" s="12" t="s">
        <v>48</v>
      </c>
      <c r="D31" s="12" t="s">
        <v>49</v>
      </c>
      <c r="E31" s="12" t="s">
        <v>154</v>
      </c>
      <c r="F31" s="120" t="s">
        <v>155</v>
      </c>
      <c r="G31" s="94" t="s">
        <v>156</v>
      </c>
      <c r="H31" s="12" t="s">
        <v>157</v>
      </c>
      <c r="I31" s="12" t="s">
        <v>89</v>
      </c>
      <c r="J31" s="12" t="s">
        <v>66</v>
      </c>
      <c r="K31" s="12" t="s">
        <v>67</v>
      </c>
      <c r="L31" s="12" t="s">
        <v>68</v>
      </c>
      <c r="M31" s="95">
        <v>46387</v>
      </c>
      <c r="N31" s="12" t="s">
        <v>71</v>
      </c>
      <c r="O31" s="96">
        <v>4412</v>
      </c>
      <c r="P31" s="12" t="s">
        <v>90</v>
      </c>
      <c r="Q31" s="17">
        <v>3900000</v>
      </c>
      <c r="R31" s="12" t="s">
        <v>56</v>
      </c>
      <c r="S31" s="96">
        <f>Q31/V31</f>
        <v>883.95285584768817</v>
      </c>
      <c r="T31" s="12" t="s">
        <v>48</v>
      </c>
      <c r="U31" s="96" t="s">
        <v>3</v>
      </c>
      <c r="V31" s="96">
        <f>O31</f>
        <v>4412</v>
      </c>
      <c r="W31" s="96">
        <v>10</v>
      </c>
      <c r="X31" s="16">
        <v>102284.86</v>
      </c>
      <c r="Y31" s="16">
        <v>1194.42</v>
      </c>
      <c r="Z31" s="15" t="s">
        <v>58</v>
      </c>
      <c r="AA31" s="12" t="s">
        <v>58</v>
      </c>
      <c r="AB31" s="12" t="s">
        <v>158</v>
      </c>
      <c r="AC31" s="12" t="s">
        <v>58</v>
      </c>
      <c r="AD31" s="12" t="s">
        <v>57</v>
      </c>
      <c r="AE31" s="12" t="s">
        <v>57</v>
      </c>
      <c r="AF31" s="12" t="s">
        <v>80</v>
      </c>
      <c r="AG31" s="96">
        <v>24</v>
      </c>
      <c r="AH31" s="12" t="s">
        <v>48</v>
      </c>
      <c r="AI31" s="12" t="s">
        <v>48</v>
      </c>
    </row>
    <row r="32" spans="2:35" ht="14.5" x14ac:dyDescent="0.35">
      <c r="B32" s="107" t="s">
        <v>120</v>
      </c>
      <c r="C32" s="12" t="s">
        <v>48</v>
      </c>
      <c r="D32" s="12" t="s">
        <v>49</v>
      </c>
      <c r="E32" s="12" t="s">
        <v>154</v>
      </c>
      <c r="F32" s="12" t="s">
        <v>48</v>
      </c>
      <c r="G32" s="12" t="s">
        <v>159</v>
      </c>
      <c r="H32" s="107" t="s">
        <v>160</v>
      </c>
      <c r="I32" s="12" t="s">
        <v>78</v>
      </c>
      <c r="J32" s="12"/>
      <c r="K32" s="12" t="s">
        <v>67</v>
      </c>
      <c r="L32" s="12" t="s">
        <v>68</v>
      </c>
      <c r="M32" s="95">
        <v>46393</v>
      </c>
      <c r="N32" s="12" t="s">
        <v>71</v>
      </c>
      <c r="O32" s="96" t="s">
        <v>48</v>
      </c>
      <c r="P32" s="12"/>
      <c r="Q32" s="13">
        <v>0</v>
      </c>
      <c r="R32" s="12" t="s">
        <v>56</v>
      </c>
      <c r="S32" s="96">
        <v>0</v>
      </c>
      <c r="T32" s="12" t="s">
        <v>48</v>
      </c>
      <c r="U32" s="96" t="s">
        <v>3</v>
      </c>
      <c r="V32" s="96">
        <v>0</v>
      </c>
      <c r="W32" s="96">
        <v>0</v>
      </c>
      <c r="X32" s="14">
        <v>277</v>
      </c>
      <c r="Y32" s="14">
        <v>277</v>
      </c>
      <c r="Z32" s="15" t="s">
        <v>57</v>
      </c>
      <c r="AA32" s="12" t="s">
        <v>48</v>
      </c>
      <c r="AB32" s="12" t="s">
        <v>48</v>
      </c>
      <c r="AC32" s="12" t="s">
        <v>58</v>
      </c>
      <c r="AD32" s="12" t="s">
        <v>2</v>
      </c>
      <c r="AE32" s="12" t="s">
        <v>2</v>
      </c>
      <c r="AF32" s="12" t="s">
        <v>59</v>
      </c>
      <c r="AG32" s="96">
        <v>0</v>
      </c>
      <c r="AH32" s="12" t="s">
        <v>48</v>
      </c>
      <c r="AI32" s="12" t="s">
        <v>48</v>
      </c>
    </row>
    <row r="33" spans="2:35" ht="14.5" x14ac:dyDescent="0.35">
      <c r="B33" s="107" t="s">
        <v>120</v>
      </c>
      <c r="C33" s="12" t="s">
        <v>48</v>
      </c>
      <c r="D33" s="12" t="s">
        <v>49</v>
      </c>
      <c r="E33" s="12" t="s">
        <v>154</v>
      </c>
      <c r="F33" s="12" t="s">
        <v>48</v>
      </c>
      <c r="G33" s="12" t="s">
        <v>161</v>
      </c>
      <c r="H33" s="107" t="s">
        <v>162</v>
      </c>
      <c r="I33" s="12" t="s">
        <v>78</v>
      </c>
      <c r="J33" s="12"/>
      <c r="K33" s="12" t="s">
        <v>67</v>
      </c>
      <c r="L33" s="12" t="s">
        <v>68</v>
      </c>
      <c r="M33" s="95">
        <v>46393</v>
      </c>
      <c r="N33" s="12" t="s">
        <v>71</v>
      </c>
      <c r="O33" s="96" t="s">
        <v>48</v>
      </c>
      <c r="P33" s="12"/>
      <c r="Q33" s="13">
        <v>0</v>
      </c>
      <c r="R33" s="12" t="s">
        <v>56</v>
      </c>
      <c r="S33" s="96">
        <v>0</v>
      </c>
      <c r="T33" s="12" t="s">
        <v>48</v>
      </c>
      <c r="U33" s="96" t="s">
        <v>3</v>
      </c>
      <c r="V33" s="96">
        <v>0</v>
      </c>
      <c r="W33" s="96">
        <v>0</v>
      </c>
      <c r="X33" s="14">
        <v>5454</v>
      </c>
      <c r="Y33" s="14">
        <v>5454</v>
      </c>
      <c r="Z33" s="15" t="s">
        <v>57</v>
      </c>
      <c r="AA33" s="12" t="s">
        <v>48</v>
      </c>
      <c r="AB33" s="12" t="s">
        <v>48</v>
      </c>
      <c r="AC33" s="12" t="s">
        <v>58</v>
      </c>
      <c r="AD33" s="12" t="s">
        <v>2</v>
      </c>
      <c r="AE33" s="12" t="s">
        <v>2</v>
      </c>
      <c r="AF33" s="12" t="s">
        <v>80</v>
      </c>
      <c r="AG33" s="96">
        <v>0</v>
      </c>
      <c r="AH33" s="12" t="s">
        <v>48</v>
      </c>
      <c r="AI33" s="12" t="s">
        <v>48</v>
      </c>
    </row>
    <row r="34" spans="2:35" ht="14.5" x14ac:dyDescent="0.35">
      <c r="B34" s="107" t="s">
        <v>120</v>
      </c>
      <c r="C34" s="12" t="s">
        <v>48</v>
      </c>
      <c r="D34" s="12" t="s">
        <v>49</v>
      </c>
      <c r="E34" s="12" t="s">
        <v>154</v>
      </c>
      <c r="F34" s="12" t="s">
        <v>48</v>
      </c>
      <c r="G34" s="12" t="s">
        <v>163</v>
      </c>
      <c r="H34" s="107" t="s">
        <v>164</v>
      </c>
      <c r="I34" s="12" t="s">
        <v>78</v>
      </c>
      <c r="J34" s="12"/>
      <c r="K34" s="12" t="s">
        <v>67</v>
      </c>
      <c r="L34" s="12" t="s">
        <v>68</v>
      </c>
      <c r="M34" s="95">
        <v>46393</v>
      </c>
      <c r="N34" s="12" t="s">
        <v>71</v>
      </c>
      <c r="O34" s="96" t="s">
        <v>48</v>
      </c>
      <c r="P34" s="12"/>
      <c r="Q34" s="13">
        <v>0</v>
      </c>
      <c r="R34" s="12" t="s">
        <v>56</v>
      </c>
      <c r="S34" s="96">
        <v>0</v>
      </c>
      <c r="T34" s="12" t="s">
        <v>48</v>
      </c>
      <c r="U34" s="96" t="s">
        <v>3</v>
      </c>
      <c r="V34" s="96">
        <v>0</v>
      </c>
      <c r="W34" s="96">
        <v>0</v>
      </c>
      <c r="X34" s="14">
        <v>5306</v>
      </c>
      <c r="Y34" s="14">
        <v>5306</v>
      </c>
      <c r="Z34" s="15" t="s">
        <v>57</v>
      </c>
      <c r="AA34" s="12" t="s">
        <v>48</v>
      </c>
      <c r="AB34" s="12" t="s">
        <v>48</v>
      </c>
      <c r="AC34" s="12" t="s">
        <v>58</v>
      </c>
      <c r="AD34" s="12" t="s">
        <v>2</v>
      </c>
      <c r="AE34" s="12" t="s">
        <v>2</v>
      </c>
      <c r="AF34" s="12" t="s">
        <v>80</v>
      </c>
      <c r="AG34" s="96">
        <v>0</v>
      </c>
      <c r="AH34" s="12" t="s">
        <v>48</v>
      </c>
      <c r="AI34" s="12" t="s">
        <v>48</v>
      </c>
    </row>
    <row r="35" spans="2:35" ht="14.5" x14ac:dyDescent="0.35">
      <c r="B35" s="107" t="s">
        <v>120</v>
      </c>
      <c r="C35" s="12" t="s">
        <v>48</v>
      </c>
      <c r="D35" s="12" t="s">
        <v>49</v>
      </c>
      <c r="E35" s="12" t="s">
        <v>154</v>
      </c>
      <c r="F35" s="12" t="s">
        <v>48</v>
      </c>
      <c r="G35" s="12" t="s">
        <v>165</v>
      </c>
      <c r="H35" s="107" t="s">
        <v>166</v>
      </c>
      <c r="I35" s="12" t="s">
        <v>78</v>
      </c>
      <c r="J35" s="12"/>
      <c r="K35" s="12" t="s">
        <v>67</v>
      </c>
      <c r="L35" s="12" t="s">
        <v>68</v>
      </c>
      <c r="M35" s="95">
        <v>46393</v>
      </c>
      <c r="N35" s="12" t="s">
        <v>71</v>
      </c>
      <c r="O35" s="96" t="s">
        <v>48</v>
      </c>
      <c r="P35" s="12"/>
      <c r="Q35" s="13">
        <v>0</v>
      </c>
      <c r="R35" s="12" t="s">
        <v>56</v>
      </c>
      <c r="S35" s="96">
        <v>0</v>
      </c>
      <c r="T35" s="12" t="s">
        <v>48</v>
      </c>
      <c r="U35" s="96" t="s">
        <v>3</v>
      </c>
      <c r="V35" s="96">
        <v>0</v>
      </c>
      <c r="W35" s="96">
        <v>0</v>
      </c>
      <c r="X35" s="14">
        <v>52342</v>
      </c>
      <c r="Y35" s="14">
        <v>52342</v>
      </c>
      <c r="Z35" s="15" t="s">
        <v>57</v>
      </c>
      <c r="AA35" s="12" t="s">
        <v>48</v>
      </c>
      <c r="AB35" s="12" t="s">
        <v>48</v>
      </c>
      <c r="AC35" s="12" t="s">
        <v>58</v>
      </c>
      <c r="AD35" s="12" t="s">
        <v>2</v>
      </c>
      <c r="AE35" s="12" t="s">
        <v>2</v>
      </c>
      <c r="AF35" s="12" t="s">
        <v>80</v>
      </c>
      <c r="AG35" s="96">
        <v>0</v>
      </c>
      <c r="AH35" s="12" t="s">
        <v>48</v>
      </c>
      <c r="AI35" s="12" t="s">
        <v>48</v>
      </c>
    </row>
    <row r="36" spans="2:35" ht="14.5" x14ac:dyDescent="0.35">
      <c r="B36" s="107" t="s">
        <v>120</v>
      </c>
      <c r="C36" s="12" t="s">
        <v>48</v>
      </c>
      <c r="D36" s="12" t="s">
        <v>49</v>
      </c>
      <c r="E36" s="12" t="s">
        <v>154</v>
      </c>
      <c r="F36" s="12" t="s">
        <v>48</v>
      </c>
      <c r="G36" s="12" t="s">
        <v>167</v>
      </c>
      <c r="H36" s="107" t="s">
        <v>168</v>
      </c>
      <c r="I36" s="12" t="s">
        <v>78</v>
      </c>
      <c r="J36" s="12"/>
      <c r="K36" s="12" t="s">
        <v>67</v>
      </c>
      <c r="L36" s="12" t="s">
        <v>68</v>
      </c>
      <c r="M36" s="95">
        <v>46393</v>
      </c>
      <c r="N36" s="12" t="s">
        <v>71</v>
      </c>
      <c r="O36" s="96" t="s">
        <v>48</v>
      </c>
      <c r="P36" s="12"/>
      <c r="Q36" s="13">
        <v>0</v>
      </c>
      <c r="R36" s="12" t="s">
        <v>56</v>
      </c>
      <c r="S36" s="96">
        <v>0</v>
      </c>
      <c r="T36" s="12" t="s">
        <v>48</v>
      </c>
      <c r="U36" s="96" t="s">
        <v>3</v>
      </c>
      <c r="V36" s="96">
        <v>0</v>
      </c>
      <c r="W36" s="96">
        <v>0</v>
      </c>
      <c r="X36" s="14">
        <v>306</v>
      </c>
      <c r="Y36" s="14">
        <v>306</v>
      </c>
      <c r="Z36" s="15" t="s">
        <v>57</v>
      </c>
      <c r="AA36" s="12" t="s">
        <v>48</v>
      </c>
      <c r="AB36" s="12" t="s">
        <v>48</v>
      </c>
      <c r="AC36" s="12" t="s">
        <v>58</v>
      </c>
      <c r="AD36" s="12" t="s">
        <v>2</v>
      </c>
      <c r="AE36" s="12" t="s">
        <v>2</v>
      </c>
      <c r="AF36" s="12" t="s">
        <v>80</v>
      </c>
      <c r="AG36" s="96">
        <v>0</v>
      </c>
      <c r="AH36" s="12" t="s">
        <v>48</v>
      </c>
      <c r="AI36" s="12" t="s">
        <v>48</v>
      </c>
    </row>
    <row r="37" spans="2:35" ht="14.5" x14ac:dyDescent="0.35">
      <c r="B37" s="107" t="s">
        <v>120</v>
      </c>
      <c r="C37" s="12" t="s">
        <v>48</v>
      </c>
      <c r="D37" s="12" t="s">
        <v>49</v>
      </c>
      <c r="E37" s="12" t="s">
        <v>154</v>
      </c>
      <c r="F37" s="12" t="s">
        <v>48</v>
      </c>
      <c r="G37" s="12" t="s">
        <v>169</v>
      </c>
      <c r="H37" s="107" t="s">
        <v>170</v>
      </c>
      <c r="I37" s="12" t="s">
        <v>78</v>
      </c>
      <c r="J37" s="12"/>
      <c r="K37" s="12" t="s">
        <v>67</v>
      </c>
      <c r="L37" s="12" t="s">
        <v>68</v>
      </c>
      <c r="M37" s="95">
        <v>46393</v>
      </c>
      <c r="N37" s="12" t="s">
        <v>71</v>
      </c>
      <c r="O37" s="96" t="s">
        <v>48</v>
      </c>
      <c r="P37" s="12"/>
      <c r="Q37" s="13">
        <v>0</v>
      </c>
      <c r="R37" s="12" t="s">
        <v>56</v>
      </c>
      <c r="S37" s="96">
        <v>0</v>
      </c>
      <c r="T37" s="12" t="s">
        <v>48</v>
      </c>
      <c r="U37" s="96" t="s">
        <v>3</v>
      </c>
      <c r="V37" s="96">
        <v>0</v>
      </c>
      <c r="W37" s="96">
        <v>0</v>
      </c>
      <c r="X37" s="14">
        <v>229</v>
      </c>
      <c r="Y37" s="14">
        <v>229</v>
      </c>
      <c r="Z37" s="15" t="s">
        <v>57</v>
      </c>
      <c r="AA37" s="12" t="s">
        <v>48</v>
      </c>
      <c r="AB37" s="12" t="s">
        <v>48</v>
      </c>
      <c r="AC37" s="12" t="s">
        <v>58</v>
      </c>
      <c r="AD37" s="12" t="s">
        <v>2</v>
      </c>
      <c r="AE37" s="12" t="s">
        <v>2</v>
      </c>
      <c r="AF37" s="12" t="s">
        <v>80</v>
      </c>
      <c r="AG37" s="96">
        <v>0</v>
      </c>
      <c r="AH37" s="12" t="s">
        <v>48</v>
      </c>
      <c r="AI37" s="12" t="s">
        <v>48</v>
      </c>
    </row>
    <row r="38" spans="2:35" ht="14.5" x14ac:dyDescent="0.35">
      <c r="B38" s="107" t="s">
        <v>120</v>
      </c>
      <c r="C38" s="12" t="s">
        <v>48</v>
      </c>
      <c r="D38" s="12" t="s">
        <v>49</v>
      </c>
      <c r="E38" s="12" t="s">
        <v>154</v>
      </c>
      <c r="F38" s="12" t="s">
        <v>48</v>
      </c>
      <c r="G38" s="12" t="s">
        <v>171</v>
      </c>
      <c r="H38" s="107" t="s">
        <v>172</v>
      </c>
      <c r="I38" s="12" t="s">
        <v>78</v>
      </c>
      <c r="J38" s="12"/>
      <c r="K38" s="12" t="s">
        <v>67</v>
      </c>
      <c r="L38" s="12" t="s">
        <v>68</v>
      </c>
      <c r="M38" s="95">
        <v>46393</v>
      </c>
      <c r="N38" s="12" t="s">
        <v>71</v>
      </c>
      <c r="O38" s="96" t="s">
        <v>48</v>
      </c>
      <c r="P38" s="12"/>
      <c r="Q38" s="13">
        <v>0</v>
      </c>
      <c r="R38" s="12" t="s">
        <v>56</v>
      </c>
      <c r="S38" s="96">
        <v>0</v>
      </c>
      <c r="T38" s="12" t="s">
        <v>48</v>
      </c>
      <c r="U38" s="96" t="s">
        <v>3</v>
      </c>
      <c r="V38" s="96">
        <v>0</v>
      </c>
      <c r="W38" s="96">
        <v>0</v>
      </c>
      <c r="X38" s="14">
        <v>555</v>
      </c>
      <c r="Y38" s="14">
        <v>555</v>
      </c>
      <c r="Z38" s="15" t="s">
        <v>57</v>
      </c>
      <c r="AA38" s="12" t="s">
        <v>48</v>
      </c>
      <c r="AB38" s="12" t="s">
        <v>48</v>
      </c>
      <c r="AC38" s="12" t="s">
        <v>58</v>
      </c>
      <c r="AD38" s="12" t="s">
        <v>2</v>
      </c>
      <c r="AE38" s="12" t="s">
        <v>2</v>
      </c>
      <c r="AF38" s="12" t="s">
        <v>80</v>
      </c>
      <c r="AG38" s="96">
        <v>0</v>
      </c>
      <c r="AH38" s="12" t="s">
        <v>48</v>
      </c>
      <c r="AI38" s="12" t="s">
        <v>48</v>
      </c>
    </row>
    <row r="39" spans="2:35" ht="14.5" x14ac:dyDescent="0.35">
      <c r="B39" s="107" t="s">
        <v>120</v>
      </c>
      <c r="C39" s="12" t="s">
        <v>48</v>
      </c>
      <c r="D39" s="12" t="s">
        <v>49</v>
      </c>
      <c r="E39" s="12" t="s">
        <v>154</v>
      </c>
      <c r="F39" s="12" t="s">
        <v>48</v>
      </c>
      <c r="G39" s="12" t="s">
        <v>173</v>
      </c>
      <c r="H39" s="107" t="s">
        <v>172</v>
      </c>
      <c r="I39" s="12" t="s">
        <v>78</v>
      </c>
      <c r="J39" s="12"/>
      <c r="K39" s="12" t="s">
        <v>67</v>
      </c>
      <c r="L39" s="12" t="s">
        <v>68</v>
      </c>
      <c r="M39" s="95">
        <v>46393</v>
      </c>
      <c r="N39" s="12" t="s">
        <v>71</v>
      </c>
      <c r="O39" s="96" t="s">
        <v>48</v>
      </c>
      <c r="P39" s="12"/>
      <c r="Q39" s="13">
        <v>0</v>
      </c>
      <c r="R39" s="12" t="s">
        <v>56</v>
      </c>
      <c r="S39" s="96">
        <v>0</v>
      </c>
      <c r="T39" s="12" t="s">
        <v>48</v>
      </c>
      <c r="U39" s="96" t="s">
        <v>3</v>
      </c>
      <c r="V39" s="96">
        <v>0</v>
      </c>
      <c r="W39" s="96">
        <v>0</v>
      </c>
      <c r="X39" s="14">
        <v>0</v>
      </c>
      <c r="Y39" s="14">
        <v>0</v>
      </c>
      <c r="Z39" s="15" t="s">
        <v>57</v>
      </c>
      <c r="AA39" s="12" t="s">
        <v>48</v>
      </c>
      <c r="AB39" s="12" t="s">
        <v>48</v>
      </c>
      <c r="AC39" s="12" t="s">
        <v>58</v>
      </c>
      <c r="AD39" s="12" t="s">
        <v>2</v>
      </c>
      <c r="AE39" s="12" t="s">
        <v>2</v>
      </c>
      <c r="AF39" s="12" t="s">
        <v>80</v>
      </c>
      <c r="AG39" s="96">
        <v>0</v>
      </c>
      <c r="AH39" s="12" t="s">
        <v>48</v>
      </c>
      <c r="AI39" s="12" t="s">
        <v>48</v>
      </c>
    </row>
    <row r="40" spans="2:35" ht="14.5" x14ac:dyDescent="0.35">
      <c r="B40" s="107" t="s">
        <v>120</v>
      </c>
      <c r="C40" s="12" t="s">
        <v>48</v>
      </c>
      <c r="D40" s="12" t="s">
        <v>49</v>
      </c>
      <c r="E40" s="12" t="s">
        <v>154</v>
      </c>
      <c r="F40" s="12" t="s">
        <v>48</v>
      </c>
      <c r="G40" s="12" t="s">
        <v>174</v>
      </c>
      <c r="H40" s="107" t="s">
        <v>175</v>
      </c>
      <c r="I40" s="12" t="s">
        <v>78</v>
      </c>
      <c r="J40" s="12"/>
      <c r="K40" s="12" t="s">
        <v>67</v>
      </c>
      <c r="L40" s="12" t="s">
        <v>68</v>
      </c>
      <c r="M40" s="95">
        <v>46393</v>
      </c>
      <c r="N40" s="12" t="s">
        <v>71</v>
      </c>
      <c r="O40" s="96" t="s">
        <v>48</v>
      </c>
      <c r="P40" s="12"/>
      <c r="Q40" s="13">
        <v>0</v>
      </c>
      <c r="R40" s="12" t="s">
        <v>56</v>
      </c>
      <c r="S40" s="96">
        <v>0</v>
      </c>
      <c r="T40" s="12" t="s">
        <v>48</v>
      </c>
      <c r="U40" s="96" t="s">
        <v>3</v>
      </c>
      <c r="V40" s="96">
        <v>0</v>
      </c>
      <c r="W40" s="96">
        <v>0</v>
      </c>
      <c r="X40" s="14">
        <v>0</v>
      </c>
      <c r="Y40" s="14">
        <v>0</v>
      </c>
      <c r="Z40" s="15" t="s">
        <v>57</v>
      </c>
      <c r="AA40" s="12" t="s">
        <v>48</v>
      </c>
      <c r="AB40" s="12" t="s">
        <v>48</v>
      </c>
      <c r="AC40" s="12" t="s">
        <v>58</v>
      </c>
      <c r="AD40" s="12" t="s">
        <v>2</v>
      </c>
      <c r="AE40" s="12" t="s">
        <v>2</v>
      </c>
      <c r="AF40" s="12" t="s">
        <v>80</v>
      </c>
      <c r="AG40" s="96">
        <v>0</v>
      </c>
      <c r="AH40" s="12" t="s">
        <v>48</v>
      </c>
      <c r="AI40" s="12" t="s">
        <v>48</v>
      </c>
    </row>
    <row r="41" spans="2:35" ht="14.5" x14ac:dyDescent="0.35">
      <c r="B41" s="107" t="s">
        <v>120</v>
      </c>
      <c r="C41" s="12" t="s">
        <v>48</v>
      </c>
      <c r="D41" s="12" t="s">
        <v>49</v>
      </c>
      <c r="E41" s="12" t="s">
        <v>154</v>
      </c>
      <c r="F41" s="12" t="s">
        <v>48</v>
      </c>
      <c r="G41" s="12" t="s">
        <v>176</v>
      </c>
      <c r="H41" s="107" t="s">
        <v>177</v>
      </c>
      <c r="I41" s="12" t="s">
        <v>78</v>
      </c>
      <c r="J41" s="12"/>
      <c r="K41" s="12" t="s">
        <v>67</v>
      </c>
      <c r="L41" s="12" t="s">
        <v>68</v>
      </c>
      <c r="M41" s="95">
        <v>46393</v>
      </c>
      <c r="N41" s="12" t="s">
        <v>71</v>
      </c>
      <c r="O41" s="96" t="s">
        <v>48</v>
      </c>
      <c r="P41" s="12"/>
      <c r="Q41" s="13">
        <v>0</v>
      </c>
      <c r="R41" s="12" t="s">
        <v>56</v>
      </c>
      <c r="S41" s="96">
        <v>0</v>
      </c>
      <c r="T41" s="12" t="s">
        <v>48</v>
      </c>
      <c r="U41" s="96" t="s">
        <v>3</v>
      </c>
      <c r="V41" s="96">
        <v>0</v>
      </c>
      <c r="W41" s="96">
        <v>0</v>
      </c>
      <c r="X41" s="14">
        <v>693</v>
      </c>
      <c r="Y41" s="14">
        <v>693</v>
      </c>
      <c r="Z41" s="15" t="s">
        <v>57</v>
      </c>
      <c r="AA41" s="12" t="s">
        <v>48</v>
      </c>
      <c r="AB41" s="12" t="s">
        <v>48</v>
      </c>
      <c r="AC41" s="12" t="s">
        <v>58</v>
      </c>
      <c r="AD41" s="12" t="s">
        <v>2</v>
      </c>
      <c r="AE41" s="12" t="s">
        <v>2</v>
      </c>
      <c r="AF41" s="12" t="s">
        <v>80</v>
      </c>
      <c r="AG41" s="96">
        <v>0</v>
      </c>
      <c r="AH41" s="12" t="s">
        <v>48</v>
      </c>
      <c r="AI41" s="12" t="s">
        <v>48</v>
      </c>
    </row>
    <row r="42" spans="2:35" ht="14.5" x14ac:dyDescent="0.35">
      <c r="B42" s="107" t="s">
        <v>120</v>
      </c>
      <c r="C42" s="12" t="s">
        <v>48</v>
      </c>
      <c r="D42" s="12" t="s">
        <v>49</v>
      </c>
      <c r="E42" s="12" t="s">
        <v>154</v>
      </c>
      <c r="F42" s="12" t="s">
        <v>48</v>
      </c>
      <c r="G42" s="12" t="s">
        <v>178</v>
      </c>
      <c r="H42" s="107" t="s">
        <v>179</v>
      </c>
      <c r="I42" s="12" t="s">
        <v>78</v>
      </c>
      <c r="J42" s="12"/>
      <c r="K42" s="12" t="s">
        <v>67</v>
      </c>
      <c r="L42" s="12" t="s">
        <v>68</v>
      </c>
      <c r="M42" s="95">
        <v>46393</v>
      </c>
      <c r="N42" s="12" t="s">
        <v>71</v>
      </c>
      <c r="O42" s="96" t="s">
        <v>48</v>
      </c>
      <c r="P42" s="12"/>
      <c r="Q42" s="13">
        <v>0</v>
      </c>
      <c r="R42" s="12" t="s">
        <v>56</v>
      </c>
      <c r="S42" s="96">
        <v>0</v>
      </c>
      <c r="T42" s="12" t="s">
        <v>48</v>
      </c>
      <c r="U42" s="96" t="s">
        <v>3</v>
      </c>
      <c r="V42" s="96">
        <v>0</v>
      </c>
      <c r="W42" s="96">
        <v>0</v>
      </c>
      <c r="X42" s="14">
        <v>832</v>
      </c>
      <c r="Y42" s="14">
        <v>832</v>
      </c>
      <c r="Z42" s="15" t="s">
        <v>57</v>
      </c>
      <c r="AA42" s="12" t="s">
        <v>48</v>
      </c>
      <c r="AB42" s="12" t="s">
        <v>48</v>
      </c>
      <c r="AC42" s="12" t="s">
        <v>58</v>
      </c>
      <c r="AD42" s="12" t="s">
        <v>2</v>
      </c>
      <c r="AE42" s="12" t="s">
        <v>2</v>
      </c>
      <c r="AF42" s="12" t="s">
        <v>80</v>
      </c>
      <c r="AG42" s="96">
        <v>0</v>
      </c>
      <c r="AH42" s="12" t="s">
        <v>48</v>
      </c>
      <c r="AI42" s="12" t="s">
        <v>48</v>
      </c>
    </row>
    <row r="43" spans="2:35" ht="14.5" x14ac:dyDescent="0.35">
      <c r="B43" s="107" t="s">
        <v>120</v>
      </c>
      <c r="C43" s="12" t="s">
        <v>48</v>
      </c>
      <c r="D43" s="12" t="s">
        <v>49</v>
      </c>
      <c r="E43" s="12" t="s">
        <v>154</v>
      </c>
      <c r="F43" s="12" t="s">
        <v>48</v>
      </c>
      <c r="G43" s="12" t="s">
        <v>180</v>
      </c>
      <c r="H43" s="107" t="s">
        <v>181</v>
      </c>
      <c r="I43" s="12" t="s">
        <v>78</v>
      </c>
      <c r="J43" s="12"/>
      <c r="K43" s="12" t="s">
        <v>67</v>
      </c>
      <c r="L43" s="12" t="s">
        <v>68</v>
      </c>
      <c r="M43" s="95">
        <v>46393</v>
      </c>
      <c r="N43" s="12" t="s">
        <v>71</v>
      </c>
      <c r="O43" s="96" t="s">
        <v>48</v>
      </c>
      <c r="P43" s="12"/>
      <c r="Q43" s="13">
        <v>0</v>
      </c>
      <c r="R43" s="12" t="s">
        <v>56</v>
      </c>
      <c r="S43" s="96">
        <v>0</v>
      </c>
      <c r="T43" s="12" t="s">
        <v>48</v>
      </c>
      <c r="U43" s="96" t="s">
        <v>3</v>
      </c>
      <c r="V43" s="96">
        <v>0</v>
      </c>
      <c r="W43" s="96">
        <v>0</v>
      </c>
      <c r="X43" s="14">
        <v>555</v>
      </c>
      <c r="Y43" s="14">
        <v>555</v>
      </c>
      <c r="Z43" s="15" t="s">
        <v>57</v>
      </c>
      <c r="AA43" s="12" t="s">
        <v>48</v>
      </c>
      <c r="AB43" s="12" t="s">
        <v>48</v>
      </c>
      <c r="AC43" s="12" t="s">
        <v>58</v>
      </c>
      <c r="AD43" s="12" t="s">
        <v>2</v>
      </c>
      <c r="AE43" s="12" t="s">
        <v>2</v>
      </c>
      <c r="AF43" s="12" t="s">
        <v>80</v>
      </c>
      <c r="AG43" s="96">
        <v>0</v>
      </c>
      <c r="AH43" s="12" t="s">
        <v>48</v>
      </c>
      <c r="AI43" s="12" t="s">
        <v>48</v>
      </c>
    </row>
    <row r="44" spans="2:35" ht="14.5" x14ac:dyDescent="0.35">
      <c r="B44" s="107" t="s">
        <v>120</v>
      </c>
      <c r="C44" s="12" t="s">
        <v>48</v>
      </c>
      <c r="D44" s="12" t="s">
        <v>49</v>
      </c>
      <c r="E44" s="12" t="s">
        <v>154</v>
      </c>
      <c r="F44" s="12" t="s">
        <v>48</v>
      </c>
      <c r="G44" s="12" t="s">
        <v>182</v>
      </c>
      <c r="H44" s="107" t="s">
        <v>183</v>
      </c>
      <c r="I44" s="12" t="s">
        <v>78</v>
      </c>
      <c r="J44" s="12"/>
      <c r="K44" s="12" t="s">
        <v>67</v>
      </c>
      <c r="L44" s="12" t="s">
        <v>68</v>
      </c>
      <c r="M44" s="95">
        <v>46393</v>
      </c>
      <c r="N44" s="12" t="s">
        <v>71</v>
      </c>
      <c r="O44" s="96" t="s">
        <v>48</v>
      </c>
      <c r="P44" s="12"/>
      <c r="Q44" s="13">
        <v>0</v>
      </c>
      <c r="R44" s="12" t="s">
        <v>56</v>
      </c>
      <c r="S44" s="96">
        <v>0</v>
      </c>
      <c r="T44" s="12" t="s">
        <v>48</v>
      </c>
      <c r="U44" s="96" t="s">
        <v>3</v>
      </c>
      <c r="V44" s="96">
        <v>0</v>
      </c>
      <c r="W44" s="96">
        <v>0</v>
      </c>
      <c r="X44" s="14">
        <v>0</v>
      </c>
      <c r="Y44" s="14">
        <v>0</v>
      </c>
      <c r="Z44" s="15" t="s">
        <v>57</v>
      </c>
      <c r="AA44" s="12" t="s">
        <v>48</v>
      </c>
      <c r="AB44" s="12" t="s">
        <v>48</v>
      </c>
      <c r="AC44" s="12" t="s">
        <v>58</v>
      </c>
      <c r="AD44" s="12" t="s">
        <v>2</v>
      </c>
      <c r="AE44" s="12" t="s">
        <v>2</v>
      </c>
      <c r="AF44" s="12" t="s">
        <v>80</v>
      </c>
      <c r="AG44" s="96">
        <v>0</v>
      </c>
      <c r="AH44" s="12" t="s">
        <v>48</v>
      </c>
      <c r="AI44" s="12" t="s">
        <v>48</v>
      </c>
    </row>
    <row r="45" spans="2:35" ht="14.5" x14ac:dyDescent="0.35">
      <c r="B45" s="107" t="s">
        <v>120</v>
      </c>
      <c r="C45" s="12" t="s">
        <v>48</v>
      </c>
      <c r="D45" s="12" t="s">
        <v>49</v>
      </c>
      <c r="E45" s="12" t="s">
        <v>154</v>
      </c>
      <c r="F45" s="12" t="s">
        <v>48</v>
      </c>
      <c r="G45" s="12" t="s">
        <v>184</v>
      </c>
      <c r="H45" s="107" t="s">
        <v>185</v>
      </c>
      <c r="I45" s="12" t="s">
        <v>78</v>
      </c>
      <c r="J45" s="12"/>
      <c r="K45" s="12" t="s">
        <v>67</v>
      </c>
      <c r="L45" s="12" t="s">
        <v>68</v>
      </c>
      <c r="M45" s="95">
        <v>46393</v>
      </c>
      <c r="N45" s="12" t="s">
        <v>71</v>
      </c>
      <c r="O45" s="96" t="s">
        <v>48</v>
      </c>
      <c r="P45" s="12"/>
      <c r="Q45" s="13">
        <v>0</v>
      </c>
      <c r="R45" s="12" t="s">
        <v>56</v>
      </c>
      <c r="S45" s="96">
        <v>0</v>
      </c>
      <c r="T45" s="12" t="s">
        <v>48</v>
      </c>
      <c r="U45" s="96" t="s">
        <v>3</v>
      </c>
      <c r="V45" s="96">
        <v>0</v>
      </c>
      <c r="W45" s="96">
        <v>0</v>
      </c>
      <c r="X45" s="14">
        <v>277</v>
      </c>
      <c r="Y45" s="14">
        <v>277</v>
      </c>
      <c r="Z45" s="15" t="s">
        <v>57</v>
      </c>
      <c r="AA45" s="12" t="s">
        <v>48</v>
      </c>
      <c r="AB45" s="12" t="s">
        <v>48</v>
      </c>
      <c r="AC45" s="12" t="s">
        <v>58</v>
      </c>
      <c r="AD45" s="12" t="s">
        <v>2</v>
      </c>
      <c r="AE45" s="12" t="s">
        <v>2</v>
      </c>
      <c r="AF45" s="12" t="s">
        <v>80</v>
      </c>
      <c r="AG45" s="96">
        <v>0</v>
      </c>
      <c r="AH45" s="12" t="s">
        <v>48</v>
      </c>
      <c r="AI45" s="12" t="s">
        <v>48</v>
      </c>
    </row>
    <row r="46" spans="2:35" ht="14.5" x14ac:dyDescent="0.35">
      <c r="B46" s="107" t="s">
        <v>120</v>
      </c>
      <c r="C46" s="12" t="s">
        <v>48</v>
      </c>
      <c r="D46" s="12" t="s">
        <v>49</v>
      </c>
      <c r="E46" s="12" t="s">
        <v>154</v>
      </c>
      <c r="F46" s="12" t="s">
        <v>48</v>
      </c>
      <c r="G46" s="12" t="s">
        <v>186</v>
      </c>
      <c r="H46" s="107" t="s">
        <v>187</v>
      </c>
      <c r="I46" s="12" t="s">
        <v>78</v>
      </c>
      <c r="J46" s="12"/>
      <c r="K46" s="12" t="s">
        <v>67</v>
      </c>
      <c r="L46" s="12" t="s">
        <v>68</v>
      </c>
      <c r="M46" s="95">
        <v>46393</v>
      </c>
      <c r="N46" s="12" t="s">
        <v>71</v>
      </c>
      <c r="O46" s="96" t="s">
        <v>48</v>
      </c>
      <c r="P46" s="12"/>
      <c r="Q46" s="13">
        <v>0</v>
      </c>
      <c r="R46" s="12" t="s">
        <v>56</v>
      </c>
      <c r="S46" s="96">
        <v>0</v>
      </c>
      <c r="T46" s="12" t="s">
        <v>48</v>
      </c>
      <c r="U46" s="96" t="s">
        <v>3</v>
      </c>
      <c r="V46" s="96">
        <v>0</v>
      </c>
      <c r="W46" s="96">
        <v>0</v>
      </c>
      <c r="X46" s="14">
        <v>0</v>
      </c>
      <c r="Y46" s="14">
        <v>0</v>
      </c>
      <c r="Z46" s="15" t="s">
        <v>57</v>
      </c>
      <c r="AA46" s="12" t="s">
        <v>48</v>
      </c>
      <c r="AB46" s="12" t="s">
        <v>48</v>
      </c>
      <c r="AC46" s="12" t="s">
        <v>58</v>
      </c>
      <c r="AD46" s="12" t="s">
        <v>2</v>
      </c>
      <c r="AE46" s="12" t="s">
        <v>2</v>
      </c>
      <c r="AF46" s="12" t="s">
        <v>80</v>
      </c>
      <c r="AG46" s="96">
        <v>0</v>
      </c>
      <c r="AH46" s="12" t="s">
        <v>48</v>
      </c>
      <c r="AI46" s="12" t="s">
        <v>48</v>
      </c>
    </row>
    <row r="47" spans="2:35" ht="14.5" x14ac:dyDescent="0.35">
      <c r="B47" s="107" t="s">
        <v>120</v>
      </c>
      <c r="C47" s="12" t="s">
        <v>48</v>
      </c>
      <c r="D47" s="12" t="s">
        <v>49</v>
      </c>
      <c r="E47" s="12" t="s">
        <v>154</v>
      </c>
      <c r="F47" s="12" t="s">
        <v>48</v>
      </c>
      <c r="G47" s="12" t="s">
        <v>188</v>
      </c>
      <c r="H47" s="107" t="s">
        <v>189</v>
      </c>
      <c r="I47" s="12" t="s">
        <v>78</v>
      </c>
      <c r="J47" s="12"/>
      <c r="K47" s="12" t="s">
        <v>67</v>
      </c>
      <c r="L47" s="12" t="s">
        <v>68</v>
      </c>
      <c r="M47" s="95">
        <v>46393</v>
      </c>
      <c r="N47" s="12" t="s">
        <v>71</v>
      </c>
      <c r="O47" s="96" t="s">
        <v>48</v>
      </c>
      <c r="P47" s="12"/>
      <c r="Q47" s="13">
        <v>0</v>
      </c>
      <c r="R47" s="12" t="s">
        <v>56</v>
      </c>
      <c r="S47" s="96">
        <v>0</v>
      </c>
      <c r="T47" s="12" t="s">
        <v>48</v>
      </c>
      <c r="U47" s="96" t="s">
        <v>3</v>
      </c>
      <c r="V47" s="96">
        <v>0</v>
      </c>
      <c r="W47" s="96">
        <v>0</v>
      </c>
      <c r="X47" s="14">
        <v>0</v>
      </c>
      <c r="Y47" s="14">
        <v>0</v>
      </c>
      <c r="Z47" s="15" t="s">
        <v>57</v>
      </c>
      <c r="AA47" s="12" t="s">
        <v>48</v>
      </c>
      <c r="AB47" s="12" t="s">
        <v>48</v>
      </c>
      <c r="AC47" s="12" t="s">
        <v>58</v>
      </c>
      <c r="AD47" s="12" t="s">
        <v>2</v>
      </c>
      <c r="AE47" s="12" t="s">
        <v>2</v>
      </c>
      <c r="AF47" s="12" t="s">
        <v>80</v>
      </c>
      <c r="AG47" s="96">
        <v>0</v>
      </c>
      <c r="AH47" s="12" t="s">
        <v>48</v>
      </c>
      <c r="AI47" s="12" t="s">
        <v>48</v>
      </c>
    </row>
    <row r="48" spans="2:35" ht="14.5" x14ac:dyDescent="0.35">
      <c r="B48" s="107" t="s">
        <v>120</v>
      </c>
      <c r="C48" s="12" t="s">
        <v>48</v>
      </c>
      <c r="D48" s="12" t="s">
        <v>49</v>
      </c>
      <c r="E48" s="12" t="s">
        <v>154</v>
      </c>
      <c r="F48" s="12" t="s">
        <v>48</v>
      </c>
      <c r="G48" s="12" t="s">
        <v>190</v>
      </c>
      <c r="H48" s="107" t="s">
        <v>191</v>
      </c>
      <c r="I48" s="12" t="s">
        <v>78</v>
      </c>
      <c r="J48" s="12"/>
      <c r="K48" s="12" t="s">
        <v>67</v>
      </c>
      <c r="L48" s="12" t="s">
        <v>68</v>
      </c>
      <c r="M48" s="95">
        <v>46393</v>
      </c>
      <c r="N48" s="12" t="s">
        <v>71</v>
      </c>
      <c r="O48" s="96" t="s">
        <v>48</v>
      </c>
      <c r="P48" s="12"/>
      <c r="Q48" s="13">
        <v>0</v>
      </c>
      <c r="R48" s="12" t="s">
        <v>56</v>
      </c>
      <c r="S48" s="96">
        <v>0</v>
      </c>
      <c r="T48" s="12" t="s">
        <v>48</v>
      </c>
      <c r="U48" s="96" t="s">
        <v>3</v>
      </c>
      <c r="V48" s="96">
        <v>0</v>
      </c>
      <c r="W48" s="96">
        <v>0</v>
      </c>
      <c r="X48" s="14">
        <v>0</v>
      </c>
      <c r="Y48" s="14">
        <v>0</v>
      </c>
      <c r="Z48" s="15" t="s">
        <v>57</v>
      </c>
      <c r="AA48" s="12" t="s">
        <v>48</v>
      </c>
      <c r="AB48" s="12" t="s">
        <v>48</v>
      </c>
      <c r="AC48" s="12" t="s">
        <v>58</v>
      </c>
      <c r="AD48" s="12" t="s">
        <v>2</v>
      </c>
      <c r="AE48" s="12" t="s">
        <v>2</v>
      </c>
      <c r="AF48" s="12" t="s">
        <v>80</v>
      </c>
      <c r="AG48" s="96">
        <v>0</v>
      </c>
      <c r="AH48" s="12" t="s">
        <v>48</v>
      </c>
      <c r="AI48" s="12" t="s">
        <v>48</v>
      </c>
    </row>
    <row r="49" spans="2:35" ht="14.5" x14ac:dyDescent="0.35">
      <c r="B49" s="107" t="s">
        <v>120</v>
      </c>
      <c r="C49" s="12" t="s">
        <v>48</v>
      </c>
      <c r="D49" s="12" t="s">
        <v>49</v>
      </c>
      <c r="E49" s="12" t="s">
        <v>154</v>
      </c>
      <c r="F49" s="12" t="s">
        <v>48</v>
      </c>
      <c r="G49" s="12" t="s">
        <v>192</v>
      </c>
      <c r="H49" s="107" t="s">
        <v>193</v>
      </c>
      <c r="I49" s="12" t="s">
        <v>78</v>
      </c>
      <c r="J49" s="12"/>
      <c r="K49" s="12" t="s">
        <v>67</v>
      </c>
      <c r="L49" s="12" t="s">
        <v>68</v>
      </c>
      <c r="M49" s="95">
        <v>46393</v>
      </c>
      <c r="N49" s="12" t="s">
        <v>71</v>
      </c>
      <c r="O49" s="96" t="s">
        <v>48</v>
      </c>
      <c r="P49" s="12"/>
      <c r="Q49" s="13">
        <v>0</v>
      </c>
      <c r="R49" s="12" t="s">
        <v>56</v>
      </c>
      <c r="S49" s="96">
        <v>0</v>
      </c>
      <c r="T49" s="12" t="s">
        <v>48</v>
      </c>
      <c r="U49" s="96" t="s">
        <v>3</v>
      </c>
      <c r="V49" s="96">
        <v>0</v>
      </c>
      <c r="W49" s="96">
        <v>0</v>
      </c>
      <c r="X49" s="14">
        <v>3101.88</v>
      </c>
      <c r="Y49" s="14">
        <v>3101.88</v>
      </c>
      <c r="Z49" s="15" t="s">
        <v>57</v>
      </c>
      <c r="AA49" s="12" t="s">
        <v>48</v>
      </c>
      <c r="AB49" s="12" t="s">
        <v>48</v>
      </c>
      <c r="AC49" s="12" t="s">
        <v>58</v>
      </c>
      <c r="AD49" s="12" t="s">
        <v>2</v>
      </c>
      <c r="AE49" s="12" t="s">
        <v>2</v>
      </c>
      <c r="AF49" s="12" t="s">
        <v>80</v>
      </c>
      <c r="AG49" s="96">
        <v>0</v>
      </c>
      <c r="AH49" s="12" t="s">
        <v>48</v>
      </c>
      <c r="AI49" s="12" t="s">
        <v>48</v>
      </c>
    </row>
    <row r="50" spans="2:35" ht="14.5" x14ac:dyDescent="0.35">
      <c r="B50" s="107" t="s">
        <v>120</v>
      </c>
      <c r="C50" s="12" t="s">
        <v>48</v>
      </c>
      <c r="D50" s="12" t="s">
        <v>49</v>
      </c>
      <c r="E50" s="12" t="s">
        <v>154</v>
      </c>
      <c r="F50" s="12" t="s">
        <v>48</v>
      </c>
      <c r="G50" s="12" t="s">
        <v>194</v>
      </c>
      <c r="H50" s="107" t="s">
        <v>195</v>
      </c>
      <c r="I50" s="12" t="s">
        <v>78</v>
      </c>
      <c r="J50" s="12"/>
      <c r="K50" s="12" t="s">
        <v>67</v>
      </c>
      <c r="L50" s="12" t="s">
        <v>68</v>
      </c>
      <c r="M50" s="95">
        <v>46393</v>
      </c>
      <c r="N50" s="12" t="s">
        <v>71</v>
      </c>
      <c r="O50" s="96" t="s">
        <v>48</v>
      </c>
      <c r="P50" s="12"/>
      <c r="Q50" s="13">
        <v>0</v>
      </c>
      <c r="R50" s="12" t="s">
        <v>56</v>
      </c>
      <c r="S50" s="96">
        <v>0</v>
      </c>
      <c r="T50" s="12" t="s">
        <v>48</v>
      </c>
      <c r="U50" s="96" t="s">
        <v>3</v>
      </c>
      <c r="V50" s="96">
        <v>0</v>
      </c>
      <c r="W50" s="96">
        <v>0</v>
      </c>
      <c r="X50" s="14">
        <v>3889.14</v>
      </c>
      <c r="Y50" s="14">
        <v>3889.14</v>
      </c>
      <c r="Z50" s="15" t="s">
        <v>57</v>
      </c>
      <c r="AA50" s="12" t="s">
        <v>48</v>
      </c>
      <c r="AB50" s="12" t="s">
        <v>48</v>
      </c>
      <c r="AC50" s="12" t="s">
        <v>58</v>
      </c>
      <c r="AD50" s="12" t="s">
        <v>2</v>
      </c>
      <c r="AE50" s="12" t="s">
        <v>2</v>
      </c>
      <c r="AF50" s="12" t="s">
        <v>80</v>
      </c>
      <c r="AG50" s="96">
        <v>0</v>
      </c>
      <c r="AH50" s="12" t="s">
        <v>48</v>
      </c>
      <c r="AI50" s="12" t="s">
        <v>48</v>
      </c>
    </row>
    <row r="51" spans="2:35" ht="14.5" x14ac:dyDescent="0.35">
      <c r="B51" s="107" t="s">
        <v>120</v>
      </c>
      <c r="C51" s="12" t="s">
        <v>48</v>
      </c>
      <c r="D51" s="12" t="s">
        <v>49</v>
      </c>
      <c r="E51" s="12" t="s">
        <v>154</v>
      </c>
      <c r="F51" s="12" t="s">
        <v>48</v>
      </c>
      <c r="G51" s="12" t="s">
        <v>196</v>
      </c>
      <c r="H51" s="107" t="s">
        <v>197</v>
      </c>
      <c r="I51" s="12" t="s">
        <v>78</v>
      </c>
      <c r="J51" s="12"/>
      <c r="K51" s="12" t="s">
        <v>67</v>
      </c>
      <c r="L51" s="12" t="s">
        <v>68</v>
      </c>
      <c r="M51" s="95">
        <v>46393</v>
      </c>
      <c r="N51" s="12" t="s">
        <v>71</v>
      </c>
      <c r="O51" s="96" t="s">
        <v>48</v>
      </c>
      <c r="P51" s="12"/>
      <c r="Q51" s="13">
        <v>0</v>
      </c>
      <c r="R51" s="12" t="s">
        <v>56</v>
      </c>
      <c r="S51" s="96">
        <v>0</v>
      </c>
      <c r="T51" s="12" t="s">
        <v>48</v>
      </c>
      <c r="U51" s="96" t="s">
        <v>3</v>
      </c>
      <c r="V51" s="96">
        <v>0</v>
      </c>
      <c r="W51" s="96">
        <v>0</v>
      </c>
      <c r="X51" s="14">
        <v>1963.84</v>
      </c>
      <c r="Y51" s="14">
        <v>1963.84</v>
      </c>
      <c r="Z51" s="15" t="s">
        <v>57</v>
      </c>
      <c r="AA51" s="12" t="s">
        <v>48</v>
      </c>
      <c r="AB51" s="12" t="s">
        <v>48</v>
      </c>
      <c r="AC51" s="12" t="s">
        <v>58</v>
      </c>
      <c r="AD51" s="12" t="s">
        <v>2</v>
      </c>
      <c r="AE51" s="12" t="s">
        <v>2</v>
      </c>
      <c r="AF51" s="12" t="s">
        <v>80</v>
      </c>
      <c r="AG51" s="96">
        <v>0</v>
      </c>
      <c r="AH51" s="12" t="s">
        <v>48</v>
      </c>
      <c r="AI51" s="12" t="s">
        <v>48</v>
      </c>
    </row>
    <row r="52" spans="2:35" ht="14.5" x14ac:dyDescent="0.35">
      <c r="B52" s="107" t="s">
        <v>120</v>
      </c>
      <c r="C52" s="12" t="s">
        <v>48</v>
      </c>
      <c r="D52" s="12" t="s">
        <v>49</v>
      </c>
      <c r="E52" s="12" t="s">
        <v>154</v>
      </c>
      <c r="F52" s="12" t="s">
        <v>48</v>
      </c>
      <c r="G52" s="12" t="s">
        <v>198</v>
      </c>
      <c r="H52" s="107" t="s">
        <v>199</v>
      </c>
      <c r="I52" s="12" t="s">
        <v>78</v>
      </c>
      <c r="J52" s="12"/>
      <c r="K52" s="12" t="s">
        <v>67</v>
      </c>
      <c r="L52" s="12" t="s">
        <v>68</v>
      </c>
      <c r="M52" s="95">
        <v>46393</v>
      </c>
      <c r="N52" s="12" t="s">
        <v>71</v>
      </c>
      <c r="O52" s="96" t="s">
        <v>48</v>
      </c>
      <c r="P52" s="12"/>
      <c r="Q52" s="13">
        <v>0</v>
      </c>
      <c r="R52" s="12" t="s">
        <v>56</v>
      </c>
      <c r="S52" s="96">
        <v>0</v>
      </c>
      <c r="T52" s="12" t="s">
        <v>48</v>
      </c>
      <c r="U52" s="96" t="s">
        <v>3</v>
      </c>
      <c r="V52" s="96">
        <v>0</v>
      </c>
      <c r="W52" s="96">
        <v>0</v>
      </c>
      <c r="X52" s="14">
        <v>4556.3900000000003</v>
      </c>
      <c r="Y52" s="14">
        <v>4556.3900000000003</v>
      </c>
      <c r="Z52" s="15" t="s">
        <v>57</v>
      </c>
      <c r="AA52" s="12" t="s">
        <v>48</v>
      </c>
      <c r="AB52" s="12" t="s">
        <v>48</v>
      </c>
      <c r="AC52" s="12" t="s">
        <v>58</v>
      </c>
      <c r="AD52" s="12" t="s">
        <v>2</v>
      </c>
      <c r="AE52" s="12" t="s">
        <v>2</v>
      </c>
      <c r="AF52" s="12" t="s">
        <v>80</v>
      </c>
      <c r="AG52" s="96">
        <v>0</v>
      </c>
      <c r="AH52" s="12" t="s">
        <v>48</v>
      </c>
      <c r="AI52" s="12" t="s">
        <v>48</v>
      </c>
    </row>
    <row r="53" spans="2:35" ht="14.5" x14ac:dyDescent="0.35">
      <c r="B53" s="107" t="s">
        <v>120</v>
      </c>
      <c r="C53" s="12" t="s">
        <v>48</v>
      </c>
      <c r="D53" s="12" t="s">
        <v>49</v>
      </c>
      <c r="E53" s="12" t="s">
        <v>154</v>
      </c>
      <c r="F53" s="12" t="s">
        <v>48</v>
      </c>
      <c r="G53" s="12" t="s">
        <v>200</v>
      </c>
      <c r="H53" s="107" t="s">
        <v>201</v>
      </c>
      <c r="I53" s="12" t="s">
        <v>78</v>
      </c>
      <c r="J53" s="12"/>
      <c r="K53" s="12" t="s">
        <v>67</v>
      </c>
      <c r="L53" s="12" t="s">
        <v>68</v>
      </c>
      <c r="M53" s="95">
        <v>46393</v>
      </c>
      <c r="N53" s="12" t="s">
        <v>71</v>
      </c>
      <c r="O53" s="96" t="s">
        <v>48</v>
      </c>
      <c r="P53" s="12"/>
      <c r="Q53" s="13">
        <v>0</v>
      </c>
      <c r="R53" s="12" t="s">
        <v>56</v>
      </c>
      <c r="S53" s="96">
        <v>0</v>
      </c>
      <c r="T53" s="12" t="s">
        <v>48</v>
      </c>
      <c r="U53" s="96" t="s">
        <v>3</v>
      </c>
      <c r="V53" s="96">
        <v>0</v>
      </c>
      <c r="W53" s="96">
        <v>0</v>
      </c>
      <c r="X53" s="14">
        <v>4447.53</v>
      </c>
      <c r="Y53" s="14">
        <v>4447.53</v>
      </c>
      <c r="Z53" s="15" t="s">
        <v>57</v>
      </c>
      <c r="AA53" s="12" t="s">
        <v>48</v>
      </c>
      <c r="AB53" s="12" t="s">
        <v>48</v>
      </c>
      <c r="AC53" s="12" t="s">
        <v>58</v>
      </c>
      <c r="AD53" s="12" t="s">
        <v>2</v>
      </c>
      <c r="AE53" s="12" t="s">
        <v>2</v>
      </c>
      <c r="AF53" s="12" t="s">
        <v>80</v>
      </c>
      <c r="AG53" s="96">
        <v>0</v>
      </c>
      <c r="AH53" s="12" t="s">
        <v>48</v>
      </c>
      <c r="AI53" s="12" t="s">
        <v>48</v>
      </c>
    </row>
    <row r="54" spans="2:35" ht="14.5" x14ac:dyDescent="0.35">
      <c r="B54" s="107" t="s">
        <v>120</v>
      </c>
      <c r="C54" s="12" t="s">
        <v>48</v>
      </c>
      <c r="D54" s="12" t="s">
        <v>49</v>
      </c>
      <c r="E54" s="12" t="s">
        <v>154</v>
      </c>
      <c r="F54" s="12" t="s">
        <v>48</v>
      </c>
      <c r="G54" s="12" t="s">
        <v>202</v>
      </c>
      <c r="H54" s="107" t="s">
        <v>203</v>
      </c>
      <c r="I54" s="12" t="s">
        <v>78</v>
      </c>
      <c r="J54" s="12"/>
      <c r="K54" s="12" t="s">
        <v>67</v>
      </c>
      <c r="L54" s="12" t="s">
        <v>68</v>
      </c>
      <c r="M54" s="95">
        <v>46393</v>
      </c>
      <c r="N54" s="12" t="s">
        <v>71</v>
      </c>
      <c r="O54" s="96" t="s">
        <v>48</v>
      </c>
      <c r="P54" s="12"/>
      <c r="Q54" s="13">
        <v>0</v>
      </c>
      <c r="R54" s="12" t="s">
        <v>56</v>
      </c>
      <c r="S54" s="96">
        <v>0</v>
      </c>
      <c r="T54" s="12" t="s">
        <v>48</v>
      </c>
      <c r="U54" s="96" t="s">
        <v>3</v>
      </c>
      <c r="V54" s="96">
        <v>0</v>
      </c>
      <c r="W54" s="96">
        <v>0</v>
      </c>
      <c r="X54" s="14">
        <v>4375.92</v>
      </c>
      <c r="Y54" s="14">
        <v>4375.92</v>
      </c>
      <c r="Z54" s="15" t="s">
        <v>57</v>
      </c>
      <c r="AA54" s="12" t="s">
        <v>48</v>
      </c>
      <c r="AB54" s="12" t="s">
        <v>48</v>
      </c>
      <c r="AC54" s="12" t="s">
        <v>58</v>
      </c>
      <c r="AD54" s="12" t="s">
        <v>2</v>
      </c>
      <c r="AE54" s="12" t="s">
        <v>2</v>
      </c>
      <c r="AF54" s="12" t="s">
        <v>80</v>
      </c>
      <c r="AG54" s="96">
        <v>0</v>
      </c>
      <c r="AH54" s="12" t="s">
        <v>48</v>
      </c>
      <c r="AI54" s="12" t="s">
        <v>48</v>
      </c>
    </row>
    <row r="55" spans="2:35" ht="14.5" x14ac:dyDescent="0.35">
      <c r="B55" s="107" t="s">
        <v>120</v>
      </c>
      <c r="C55" s="12" t="s">
        <v>48</v>
      </c>
      <c r="D55" s="12" t="s">
        <v>49</v>
      </c>
      <c r="E55" s="12" t="s">
        <v>154</v>
      </c>
      <c r="F55" s="12" t="s">
        <v>48</v>
      </c>
      <c r="G55" s="12" t="s">
        <v>204</v>
      </c>
      <c r="H55" s="107" t="s">
        <v>203</v>
      </c>
      <c r="I55" s="12" t="s">
        <v>78</v>
      </c>
      <c r="J55" s="12"/>
      <c r="K55" s="12" t="s">
        <v>67</v>
      </c>
      <c r="L55" s="12" t="s">
        <v>68</v>
      </c>
      <c r="M55" s="95">
        <v>46393</v>
      </c>
      <c r="N55" s="12" t="s">
        <v>71</v>
      </c>
      <c r="O55" s="96" t="s">
        <v>48</v>
      </c>
      <c r="P55" s="12"/>
      <c r="Q55" s="13">
        <v>0</v>
      </c>
      <c r="R55" s="12" t="s">
        <v>56</v>
      </c>
      <c r="S55" s="96">
        <v>0</v>
      </c>
      <c r="T55" s="12" t="s">
        <v>48</v>
      </c>
      <c r="U55" s="96" t="s">
        <v>3</v>
      </c>
      <c r="V55" s="96">
        <v>0</v>
      </c>
      <c r="W55" s="96">
        <v>0</v>
      </c>
      <c r="X55" s="14">
        <v>3834.83</v>
      </c>
      <c r="Y55" s="14">
        <v>3834.83</v>
      </c>
      <c r="Z55" s="15" t="s">
        <v>57</v>
      </c>
      <c r="AA55" s="12" t="s">
        <v>48</v>
      </c>
      <c r="AB55" s="12" t="s">
        <v>48</v>
      </c>
      <c r="AC55" s="12" t="s">
        <v>58</v>
      </c>
      <c r="AD55" s="12" t="s">
        <v>2</v>
      </c>
      <c r="AE55" s="12" t="s">
        <v>2</v>
      </c>
      <c r="AF55" s="12" t="s">
        <v>80</v>
      </c>
      <c r="AG55" s="96">
        <v>0</v>
      </c>
      <c r="AH55" s="12" t="s">
        <v>48</v>
      </c>
      <c r="AI55" s="12" t="s">
        <v>48</v>
      </c>
    </row>
    <row r="56" spans="2:35" ht="14.5" x14ac:dyDescent="0.35">
      <c r="B56" s="107" t="s">
        <v>120</v>
      </c>
      <c r="C56" s="12" t="s">
        <v>48</v>
      </c>
      <c r="D56" s="12" t="s">
        <v>49</v>
      </c>
      <c r="E56" s="12" t="s">
        <v>154</v>
      </c>
      <c r="F56" s="12" t="s">
        <v>48</v>
      </c>
      <c r="G56" s="12" t="s">
        <v>205</v>
      </c>
      <c r="H56" s="107" t="s">
        <v>206</v>
      </c>
      <c r="I56" s="12" t="s">
        <v>78</v>
      </c>
      <c r="J56" s="12"/>
      <c r="K56" s="12" t="s">
        <v>67</v>
      </c>
      <c r="L56" s="12" t="s">
        <v>68</v>
      </c>
      <c r="M56" s="95">
        <v>46393</v>
      </c>
      <c r="N56" s="12" t="s">
        <v>71</v>
      </c>
      <c r="O56" s="96" t="s">
        <v>48</v>
      </c>
      <c r="P56" s="12"/>
      <c r="Q56" s="13">
        <v>0</v>
      </c>
      <c r="R56" s="12" t="s">
        <v>56</v>
      </c>
      <c r="S56" s="96">
        <v>0</v>
      </c>
      <c r="T56" s="12" t="s">
        <v>48</v>
      </c>
      <c r="U56" s="96" t="s">
        <v>3</v>
      </c>
      <c r="V56" s="96">
        <v>0</v>
      </c>
      <c r="W56" s="96">
        <v>0</v>
      </c>
      <c r="X56" s="14">
        <v>51227.05</v>
      </c>
      <c r="Y56" s="14">
        <v>51227.05</v>
      </c>
      <c r="Z56" s="15" t="s">
        <v>57</v>
      </c>
      <c r="AA56" s="12" t="s">
        <v>48</v>
      </c>
      <c r="AB56" s="12" t="s">
        <v>48</v>
      </c>
      <c r="AC56" s="12" t="s">
        <v>58</v>
      </c>
      <c r="AD56" s="12" t="s">
        <v>2</v>
      </c>
      <c r="AE56" s="12" t="s">
        <v>2</v>
      </c>
      <c r="AF56" s="12" t="s">
        <v>80</v>
      </c>
      <c r="AG56" s="96">
        <v>0</v>
      </c>
      <c r="AH56" s="12" t="s">
        <v>48</v>
      </c>
      <c r="AI56" s="12" t="s">
        <v>48</v>
      </c>
    </row>
    <row r="57" spans="2:35" ht="15.65" customHeight="1" x14ac:dyDescent="0.35">
      <c r="B57" s="107" t="s">
        <v>120</v>
      </c>
      <c r="C57" s="12" t="s">
        <v>48</v>
      </c>
      <c r="D57" s="12" t="s">
        <v>49</v>
      </c>
      <c r="E57" s="12" t="s">
        <v>154</v>
      </c>
      <c r="F57" s="12" t="s">
        <v>48</v>
      </c>
      <c r="G57" s="12" t="s">
        <v>207</v>
      </c>
      <c r="H57" s="107" t="s">
        <v>208</v>
      </c>
      <c r="I57" s="12" t="s">
        <v>78</v>
      </c>
      <c r="J57" s="12"/>
      <c r="K57" s="12" t="s">
        <v>67</v>
      </c>
      <c r="L57" s="12" t="s">
        <v>68</v>
      </c>
      <c r="M57" s="95">
        <v>46393</v>
      </c>
      <c r="N57" s="12" t="s">
        <v>71</v>
      </c>
      <c r="O57" s="96" t="s">
        <v>48</v>
      </c>
      <c r="P57" s="12"/>
      <c r="Q57" s="13">
        <v>0</v>
      </c>
      <c r="R57" s="12" t="s">
        <v>56</v>
      </c>
      <c r="S57" s="96">
        <v>0</v>
      </c>
      <c r="T57" s="12" t="s">
        <v>48</v>
      </c>
      <c r="U57" s="96" t="s">
        <v>3</v>
      </c>
      <c r="V57" s="96">
        <v>0</v>
      </c>
      <c r="W57" s="96">
        <v>0</v>
      </c>
      <c r="X57" s="14">
        <v>0</v>
      </c>
      <c r="Y57" s="14">
        <v>0</v>
      </c>
      <c r="Z57" s="15" t="s">
        <v>57</v>
      </c>
      <c r="AA57" s="12" t="s">
        <v>48</v>
      </c>
      <c r="AB57" s="12" t="s">
        <v>48</v>
      </c>
      <c r="AC57" s="12" t="s">
        <v>58</v>
      </c>
      <c r="AD57" s="12" t="s">
        <v>2</v>
      </c>
      <c r="AE57" s="12" t="s">
        <v>2</v>
      </c>
      <c r="AF57" s="12" t="s">
        <v>80</v>
      </c>
      <c r="AG57" s="96">
        <v>0</v>
      </c>
      <c r="AH57" s="12" t="s">
        <v>48</v>
      </c>
      <c r="AI57" s="12" t="s">
        <v>48</v>
      </c>
    </row>
    <row r="58" spans="2:35" ht="14.5" x14ac:dyDescent="0.35">
      <c r="B58" s="107" t="s">
        <v>120</v>
      </c>
      <c r="C58" s="12" t="s">
        <v>48</v>
      </c>
      <c r="D58" s="12" t="s">
        <v>49</v>
      </c>
      <c r="E58" s="12" t="s">
        <v>154</v>
      </c>
      <c r="F58" s="12" t="s">
        <v>48</v>
      </c>
      <c r="G58" s="12" t="s">
        <v>209</v>
      </c>
      <c r="H58" s="107" t="s">
        <v>210</v>
      </c>
      <c r="I58" s="12" t="s">
        <v>78</v>
      </c>
      <c r="J58" s="12"/>
      <c r="K58" s="12" t="s">
        <v>67</v>
      </c>
      <c r="L58" s="12" t="s">
        <v>68</v>
      </c>
      <c r="M58" s="95">
        <v>46393</v>
      </c>
      <c r="N58" s="12" t="s">
        <v>71</v>
      </c>
      <c r="O58" s="96" t="s">
        <v>48</v>
      </c>
      <c r="P58" s="12"/>
      <c r="Q58" s="13">
        <v>0</v>
      </c>
      <c r="R58" s="12" t="s">
        <v>56</v>
      </c>
      <c r="S58" s="96">
        <v>0</v>
      </c>
      <c r="T58" s="12" t="s">
        <v>48</v>
      </c>
      <c r="U58" s="96" t="s">
        <v>3</v>
      </c>
      <c r="V58" s="96">
        <v>0</v>
      </c>
      <c r="W58" s="96">
        <v>0</v>
      </c>
      <c r="X58" s="14">
        <v>7610.18</v>
      </c>
      <c r="Y58" s="14">
        <v>7610.18</v>
      </c>
      <c r="Z58" s="15" t="s">
        <v>57</v>
      </c>
      <c r="AA58" s="12" t="s">
        <v>48</v>
      </c>
      <c r="AB58" s="12" t="s">
        <v>48</v>
      </c>
      <c r="AC58" s="12" t="s">
        <v>58</v>
      </c>
      <c r="AD58" s="12" t="s">
        <v>2</v>
      </c>
      <c r="AE58" s="12" t="s">
        <v>2</v>
      </c>
      <c r="AF58" s="12" t="s">
        <v>80</v>
      </c>
      <c r="AG58" s="96">
        <v>0</v>
      </c>
      <c r="AH58" s="12" t="s">
        <v>48</v>
      </c>
      <c r="AI58" s="12" t="s">
        <v>48</v>
      </c>
    </row>
    <row r="59" spans="2:35" ht="14.5" x14ac:dyDescent="0.35">
      <c r="B59" s="107" t="s">
        <v>120</v>
      </c>
      <c r="C59" s="12" t="s">
        <v>48</v>
      </c>
      <c r="D59" s="12" t="s">
        <v>49</v>
      </c>
      <c r="E59" s="12" t="s">
        <v>154</v>
      </c>
      <c r="F59" s="12" t="s">
        <v>48</v>
      </c>
      <c r="G59" s="12" t="s">
        <v>211</v>
      </c>
      <c r="H59" s="107" t="s">
        <v>212</v>
      </c>
      <c r="I59" s="12" t="s">
        <v>78</v>
      </c>
      <c r="J59" s="12"/>
      <c r="K59" s="12" t="s">
        <v>67</v>
      </c>
      <c r="L59" s="12" t="s">
        <v>68</v>
      </c>
      <c r="M59" s="95">
        <v>46393</v>
      </c>
      <c r="N59" s="12" t="s">
        <v>71</v>
      </c>
      <c r="O59" s="96" t="s">
        <v>48</v>
      </c>
      <c r="P59" s="12"/>
      <c r="Q59" s="13">
        <v>0</v>
      </c>
      <c r="R59" s="12" t="s">
        <v>56</v>
      </c>
      <c r="S59" s="96">
        <v>0</v>
      </c>
      <c r="T59" s="12" t="s">
        <v>48</v>
      </c>
      <c r="U59" s="96" t="s">
        <v>3</v>
      </c>
      <c r="V59" s="96">
        <v>0</v>
      </c>
      <c r="W59" s="96">
        <v>0</v>
      </c>
      <c r="X59" s="14">
        <v>62190.48</v>
      </c>
      <c r="Y59" s="14">
        <v>62190.48</v>
      </c>
      <c r="Z59" s="15" t="s">
        <v>57</v>
      </c>
      <c r="AA59" s="12" t="s">
        <v>48</v>
      </c>
      <c r="AB59" s="12" t="s">
        <v>48</v>
      </c>
      <c r="AC59" s="12" t="s">
        <v>58</v>
      </c>
      <c r="AD59" s="12" t="s">
        <v>2</v>
      </c>
      <c r="AE59" s="12" t="s">
        <v>2</v>
      </c>
      <c r="AF59" s="12" t="s">
        <v>80</v>
      </c>
      <c r="AG59" s="96">
        <v>0</v>
      </c>
      <c r="AH59" s="12" t="s">
        <v>48</v>
      </c>
      <c r="AI59" s="12" t="s">
        <v>48</v>
      </c>
    </row>
    <row r="60" spans="2:35" ht="14.5" x14ac:dyDescent="0.35">
      <c r="B60" s="107" t="s">
        <v>120</v>
      </c>
      <c r="C60" s="12" t="s">
        <v>48</v>
      </c>
      <c r="D60" s="12" t="s">
        <v>49</v>
      </c>
      <c r="E60" s="12" t="s">
        <v>154</v>
      </c>
      <c r="F60" s="12" t="s">
        <v>48</v>
      </c>
      <c r="G60" s="12" t="s">
        <v>213</v>
      </c>
      <c r="H60" s="107" t="s">
        <v>214</v>
      </c>
      <c r="I60" s="12" t="s">
        <v>78</v>
      </c>
      <c r="J60" s="12"/>
      <c r="K60" s="12" t="s">
        <v>67</v>
      </c>
      <c r="L60" s="12" t="s">
        <v>68</v>
      </c>
      <c r="M60" s="95">
        <v>46393</v>
      </c>
      <c r="N60" s="12" t="s">
        <v>71</v>
      </c>
      <c r="O60" s="96" t="s">
        <v>48</v>
      </c>
      <c r="P60" s="12"/>
      <c r="Q60" s="13">
        <v>0</v>
      </c>
      <c r="R60" s="12" t="s">
        <v>56</v>
      </c>
      <c r="S60" s="96">
        <v>0</v>
      </c>
      <c r="T60" s="12" t="s">
        <v>48</v>
      </c>
      <c r="U60" s="96" t="s">
        <v>3</v>
      </c>
      <c r="V60" s="96">
        <v>0</v>
      </c>
      <c r="W60" s="96">
        <v>0</v>
      </c>
      <c r="X60" s="14">
        <v>50461.74</v>
      </c>
      <c r="Y60" s="14">
        <v>50461.74</v>
      </c>
      <c r="Z60" s="15" t="s">
        <v>57</v>
      </c>
      <c r="AA60" s="12" t="s">
        <v>48</v>
      </c>
      <c r="AB60" s="12" t="s">
        <v>48</v>
      </c>
      <c r="AC60" s="12" t="s">
        <v>58</v>
      </c>
      <c r="AD60" s="12" t="s">
        <v>2</v>
      </c>
      <c r="AE60" s="12" t="s">
        <v>2</v>
      </c>
      <c r="AF60" s="12" t="s">
        <v>80</v>
      </c>
      <c r="AG60" s="96">
        <v>0</v>
      </c>
      <c r="AH60" s="12" t="s">
        <v>48</v>
      </c>
      <c r="AI60" s="12" t="s">
        <v>48</v>
      </c>
    </row>
    <row r="61" spans="2:35" ht="14.5" x14ac:dyDescent="0.35">
      <c r="B61" s="107" t="s">
        <v>120</v>
      </c>
      <c r="C61" s="12" t="s">
        <v>48</v>
      </c>
      <c r="D61" s="12" t="s">
        <v>49</v>
      </c>
      <c r="E61" s="12" t="s">
        <v>154</v>
      </c>
      <c r="F61" s="12" t="s">
        <v>48</v>
      </c>
      <c r="G61" s="12" t="s">
        <v>215</v>
      </c>
      <c r="H61" s="107" t="s">
        <v>216</v>
      </c>
      <c r="I61" s="12" t="s">
        <v>78</v>
      </c>
      <c r="J61" s="12"/>
      <c r="K61" s="12" t="s">
        <v>67</v>
      </c>
      <c r="L61" s="12" t="s">
        <v>68</v>
      </c>
      <c r="M61" s="95">
        <v>46393</v>
      </c>
      <c r="N61" s="12" t="s">
        <v>71</v>
      </c>
      <c r="O61" s="96" t="s">
        <v>48</v>
      </c>
      <c r="P61" s="12"/>
      <c r="Q61" s="13">
        <v>0</v>
      </c>
      <c r="R61" s="12" t="s">
        <v>56</v>
      </c>
      <c r="S61" s="96">
        <v>0</v>
      </c>
      <c r="T61" s="12" t="s">
        <v>48</v>
      </c>
      <c r="U61" s="96" t="s">
        <v>3</v>
      </c>
      <c r="V61" s="96">
        <v>0</v>
      </c>
      <c r="W61" s="96">
        <v>0</v>
      </c>
      <c r="X61" s="14">
        <v>49211.519999999997</v>
      </c>
      <c r="Y61" s="14">
        <v>49211.519999999997</v>
      </c>
      <c r="Z61" s="15" t="s">
        <v>57</v>
      </c>
      <c r="AA61" s="12" t="s">
        <v>48</v>
      </c>
      <c r="AB61" s="12" t="s">
        <v>48</v>
      </c>
      <c r="AC61" s="12" t="s">
        <v>58</v>
      </c>
      <c r="AD61" s="12" t="s">
        <v>2</v>
      </c>
      <c r="AE61" s="12" t="s">
        <v>2</v>
      </c>
      <c r="AF61" s="12" t="s">
        <v>80</v>
      </c>
      <c r="AG61" s="96">
        <v>0</v>
      </c>
      <c r="AH61" s="12" t="s">
        <v>48</v>
      </c>
      <c r="AI61" s="12" t="s">
        <v>48</v>
      </c>
    </row>
    <row r="62" spans="2:35" ht="14.5" x14ac:dyDescent="0.35">
      <c r="B62" s="107" t="s">
        <v>120</v>
      </c>
      <c r="C62" s="12" t="s">
        <v>48</v>
      </c>
      <c r="D62" s="12" t="s">
        <v>49</v>
      </c>
      <c r="E62" s="12" t="s">
        <v>154</v>
      </c>
      <c r="F62" s="12" t="s">
        <v>48</v>
      </c>
      <c r="G62" s="12" t="s">
        <v>217</v>
      </c>
      <c r="H62" s="107" t="s">
        <v>218</v>
      </c>
      <c r="I62" s="12" t="s">
        <v>78</v>
      </c>
      <c r="J62" s="12"/>
      <c r="K62" s="12" t="s">
        <v>67</v>
      </c>
      <c r="L62" s="12" t="s">
        <v>68</v>
      </c>
      <c r="M62" s="95">
        <v>46393</v>
      </c>
      <c r="N62" s="12" t="s">
        <v>71</v>
      </c>
      <c r="O62" s="96" t="s">
        <v>48</v>
      </c>
      <c r="P62" s="12"/>
      <c r="Q62" s="13">
        <v>0</v>
      </c>
      <c r="R62" s="12" t="s">
        <v>56</v>
      </c>
      <c r="S62" s="96">
        <v>0</v>
      </c>
      <c r="T62" s="12" t="s">
        <v>48</v>
      </c>
      <c r="U62" s="96" t="s">
        <v>3</v>
      </c>
      <c r="V62" s="96">
        <v>0</v>
      </c>
      <c r="W62" s="96">
        <v>0</v>
      </c>
      <c r="X62" s="14">
        <v>1022.52</v>
      </c>
      <c r="Y62" s="14">
        <v>1022.52</v>
      </c>
      <c r="Z62" s="15" t="s">
        <v>57</v>
      </c>
      <c r="AA62" s="12" t="s">
        <v>48</v>
      </c>
      <c r="AB62" s="12" t="s">
        <v>48</v>
      </c>
      <c r="AC62" s="12" t="s">
        <v>58</v>
      </c>
      <c r="AD62" s="12" t="s">
        <v>2</v>
      </c>
      <c r="AE62" s="12" t="s">
        <v>2</v>
      </c>
      <c r="AF62" s="12" t="s">
        <v>80</v>
      </c>
      <c r="AG62" s="96">
        <v>0</v>
      </c>
      <c r="AH62" s="12" t="s">
        <v>48</v>
      </c>
      <c r="AI62" s="12" t="s">
        <v>48</v>
      </c>
    </row>
    <row r="63" spans="2:35" ht="14.5" x14ac:dyDescent="0.35">
      <c r="B63" s="107" t="s">
        <v>120</v>
      </c>
      <c r="C63" s="12" t="s">
        <v>48</v>
      </c>
      <c r="D63" s="12" t="s">
        <v>49</v>
      </c>
      <c r="E63" s="12" t="s">
        <v>154</v>
      </c>
      <c r="F63" s="12" t="s">
        <v>48</v>
      </c>
      <c r="G63" s="12" t="s">
        <v>219</v>
      </c>
      <c r="H63" s="107" t="s">
        <v>220</v>
      </c>
      <c r="I63" s="12" t="s">
        <v>78</v>
      </c>
      <c r="J63" s="12"/>
      <c r="K63" s="12" t="s">
        <v>67</v>
      </c>
      <c r="L63" s="12" t="s">
        <v>68</v>
      </c>
      <c r="M63" s="95">
        <v>46393</v>
      </c>
      <c r="N63" s="12" t="s">
        <v>71</v>
      </c>
      <c r="O63" s="96" t="s">
        <v>48</v>
      </c>
      <c r="P63" s="12"/>
      <c r="Q63" s="13">
        <v>0</v>
      </c>
      <c r="R63" s="12" t="s">
        <v>56</v>
      </c>
      <c r="S63" s="96">
        <v>0</v>
      </c>
      <c r="T63" s="12" t="s">
        <v>48</v>
      </c>
      <c r="U63" s="96" t="s">
        <v>3</v>
      </c>
      <c r="V63" s="96">
        <v>0</v>
      </c>
      <c r="W63" s="96">
        <v>0</v>
      </c>
      <c r="X63" s="14">
        <v>48657.79</v>
      </c>
      <c r="Y63" s="14">
        <v>48657.79</v>
      </c>
      <c r="Z63" s="15" t="s">
        <v>57</v>
      </c>
      <c r="AA63" s="12" t="s">
        <v>48</v>
      </c>
      <c r="AB63" s="12" t="s">
        <v>48</v>
      </c>
      <c r="AC63" s="12" t="s">
        <v>58</v>
      </c>
      <c r="AD63" s="12" t="s">
        <v>2</v>
      </c>
      <c r="AE63" s="12" t="s">
        <v>2</v>
      </c>
      <c r="AF63" s="12" t="s">
        <v>80</v>
      </c>
      <c r="AG63" s="96">
        <v>0</v>
      </c>
      <c r="AH63" s="12" t="s">
        <v>48</v>
      </c>
      <c r="AI63" s="12" t="s">
        <v>48</v>
      </c>
    </row>
    <row r="64" spans="2:35" ht="14.5" x14ac:dyDescent="0.35">
      <c r="B64" s="107" t="s">
        <v>221</v>
      </c>
      <c r="C64" s="12" t="s">
        <v>48</v>
      </c>
      <c r="D64" s="12" t="s">
        <v>49</v>
      </c>
      <c r="E64" s="12" t="s">
        <v>154</v>
      </c>
      <c r="F64" s="12" t="s">
        <v>48</v>
      </c>
      <c r="G64" s="94" t="s">
        <v>222</v>
      </c>
      <c r="H64" s="107" t="s">
        <v>223</v>
      </c>
      <c r="I64" s="12" t="s">
        <v>78</v>
      </c>
      <c r="J64" s="12" t="s">
        <v>128</v>
      </c>
      <c r="K64" s="12" t="s">
        <v>67</v>
      </c>
      <c r="L64" s="12" t="s">
        <v>119</v>
      </c>
      <c r="M64" s="95">
        <v>45478</v>
      </c>
      <c r="N64" s="12" t="s">
        <v>72</v>
      </c>
      <c r="O64" s="96" t="s">
        <v>48</v>
      </c>
      <c r="P64" s="12"/>
      <c r="Q64" s="13">
        <v>65647</v>
      </c>
      <c r="R64" s="12" t="s">
        <v>72</v>
      </c>
      <c r="S64" s="96">
        <f>Q64/V64</f>
        <v>299.75799086757991</v>
      </c>
      <c r="T64" s="12" t="s">
        <v>48</v>
      </c>
      <c r="U64" s="13">
        <v>350</v>
      </c>
      <c r="V64" s="96">
        <v>219</v>
      </c>
      <c r="W64" s="96">
        <v>2</v>
      </c>
      <c r="X64" s="18">
        <v>79836.259999999995</v>
      </c>
      <c r="Y64" s="18">
        <v>0</v>
      </c>
      <c r="Z64" s="16" t="s">
        <v>58</v>
      </c>
      <c r="AA64" s="12" t="s">
        <v>48</v>
      </c>
      <c r="AB64" s="12" t="s">
        <v>48</v>
      </c>
      <c r="AC64" s="12" t="s">
        <v>57</v>
      </c>
      <c r="AD64" s="12" t="s">
        <v>57</v>
      </c>
      <c r="AE64" s="12" t="s">
        <v>57</v>
      </c>
      <c r="AF64" s="12" t="s">
        <v>59</v>
      </c>
      <c r="AG64" s="96">
        <v>2</v>
      </c>
      <c r="AH64" s="12" t="s">
        <v>48</v>
      </c>
      <c r="AI64" s="12" t="s">
        <v>48</v>
      </c>
    </row>
    <row r="65" spans="2:35" ht="14.5" x14ac:dyDescent="0.35">
      <c r="B65" s="107" t="s">
        <v>120</v>
      </c>
      <c r="C65" s="12" t="s">
        <v>48</v>
      </c>
      <c r="D65" s="12" t="s">
        <v>49</v>
      </c>
      <c r="E65" s="12" t="s">
        <v>154</v>
      </c>
      <c r="F65" s="12" t="s">
        <v>48</v>
      </c>
      <c r="G65" s="12" t="s">
        <v>224</v>
      </c>
      <c r="H65" s="107" t="s">
        <v>225</v>
      </c>
      <c r="I65" s="12" t="s">
        <v>78</v>
      </c>
      <c r="J65" s="12"/>
      <c r="K65" s="12" t="s">
        <v>67</v>
      </c>
      <c r="L65" s="12" t="s">
        <v>68</v>
      </c>
      <c r="M65" s="95">
        <v>46393</v>
      </c>
      <c r="N65" s="12" t="s">
        <v>71</v>
      </c>
      <c r="O65" s="96" t="s">
        <v>48</v>
      </c>
      <c r="P65" s="12"/>
      <c r="Q65" s="13">
        <v>0</v>
      </c>
      <c r="R65" s="12" t="s">
        <v>56</v>
      </c>
      <c r="S65" s="96" t="s">
        <v>3</v>
      </c>
      <c r="T65" s="12" t="s">
        <v>48</v>
      </c>
      <c r="U65" s="13" t="s">
        <v>3</v>
      </c>
      <c r="V65" s="96">
        <v>0</v>
      </c>
      <c r="W65" s="96">
        <v>0</v>
      </c>
      <c r="X65" s="14">
        <v>52068</v>
      </c>
      <c r="Y65" s="14">
        <v>52068</v>
      </c>
      <c r="Z65" s="15" t="s">
        <v>57</v>
      </c>
      <c r="AA65" s="12" t="s">
        <v>48</v>
      </c>
      <c r="AB65" s="12" t="s">
        <v>48</v>
      </c>
      <c r="AC65" s="12" t="s">
        <v>58</v>
      </c>
      <c r="AD65" s="12" t="s">
        <v>57</v>
      </c>
      <c r="AE65" s="12" t="s">
        <v>57</v>
      </c>
      <c r="AF65" s="12" t="s">
        <v>59</v>
      </c>
      <c r="AG65" s="96">
        <v>0</v>
      </c>
      <c r="AH65" s="12" t="s">
        <v>48</v>
      </c>
      <c r="AI65" s="12" t="s">
        <v>48</v>
      </c>
    </row>
    <row r="66" spans="2:35" ht="14.5" x14ac:dyDescent="0.35">
      <c r="B66" s="107" t="s">
        <v>120</v>
      </c>
      <c r="C66" s="12" t="s">
        <v>48</v>
      </c>
      <c r="D66" s="12" t="s">
        <v>49</v>
      </c>
      <c r="E66" s="12" t="s">
        <v>154</v>
      </c>
      <c r="F66" s="12" t="s">
        <v>48</v>
      </c>
      <c r="G66" s="12" t="s">
        <v>226</v>
      </c>
      <c r="H66" s="107" t="s">
        <v>227</v>
      </c>
      <c r="I66" s="12" t="s">
        <v>78</v>
      </c>
      <c r="J66" s="12"/>
      <c r="K66" s="12" t="s">
        <v>67</v>
      </c>
      <c r="L66" s="12" t="s">
        <v>68</v>
      </c>
      <c r="M66" s="95">
        <v>46393</v>
      </c>
      <c r="N66" s="12" t="s">
        <v>71</v>
      </c>
      <c r="O66" s="96" t="s">
        <v>48</v>
      </c>
      <c r="P66" s="12"/>
      <c r="Q66" s="13">
        <v>0</v>
      </c>
      <c r="R66" s="12" t="s">
        <v>56</v>
      </c>
      <c r="S66" s="96" t="s">
        <v>3</v>
      </c>
      <c r="T66" s="12" t="s">
        <v>48</v>
      </c>
      <c r="U66" s="13" t="s">
        <v>3</v>
      </c>
      <c r="V66" s="96">
        <v>0</v>
      </c>
      <c r="W66" s="96">
        <v>0</v>
      </c>
      <c r="X66" s="14">
        <v>0</v>
      </c>
      <c r="Y66" s="14">
        <v>0</v>
      </c>
      <c r="Z66" s="15" t="s">
        <v>57</v>
      </c>
      <c r="AA66" s="12" t="s">
        <v>48</v>
      </c>
      <c r="AB66" s="12" t="s">
        <v>48</v>
      </c>
      <c r="AC66" s="12" t="s">
        <v>58</v>
      </c>
      <c r="AD66" s="12" t="s">
        <v>57</v>
      </c>
      <c r="AE66" s="12" t="s">
        <v>57</v>
      </c>
      <c r="AF66" s="12" t="s">
        <v>59</v>
      </c>
      <c r="AG66" s="96">
        <v>0</v>
      </c>
      <c r="AH66" s="12" t="s">
        <v>48</v>
      </c>
      <c r="AI66" s="12" t="s">
        <v>48</v>
      </c>
    </row>
    <row r="67" spans="2:35" ht="14.5" x14ac:dyDescent="0.35">
      <c r="B67" s="107" t="s">
        <v>120</v>
      </c>
      <c r="C67" s="12" t="s">
        <v>48</v>
      </c>
      <c r="D67" s="12" t="s">
        <v>49</v>
      </c>
      <c r="E67" s="12" t="s">
        <v>154</v>
      </c>
      <c r="F67" s="12" t="s">
        <v>48</v>
      </c>
      <c r="G67" s="12" t="s">
        <v>228</v>
      </c>
      <c r="H67" s="107" t="s">
        <v>229</v>
      </c>
      <c r="I67" s="12" t="s">
        <v>78</v>
      </c>
      <c r="J67" s="12"/>
      <c r="K67" s="12" t="s">
        <v>67</v>
      </c>
      <c r="L67" s="12" t="s">
        <v>68</v>
      </c>
      <c r="M67" s="95">
        <v>46393</v>
      </c>
      <c r="N67" s="12" t="s">
        <v>71</v>
      </c>
      <c r="O67" s="96" t="s">
        <v>48</v>
      </c>
      <c r="P67" s="12"/>
      <c r="Q67" s="13">
        <v>0</v>
      </c>
      <c r="R67" s="12" t="s">
        <v>56</v>
      </c>
      <c r="S67" s="96" t="s">
        <v>3</v>
      </c>
      <c r="T67" s="12" t="s">
        <v>48</v>
      </c>
      <c r="U67" s="13" t="s">
        <v>3</v>
      </c>
      <c r="V67" s="96">
        <v>0</v>
      </c>
      <c r="W67" s="96">
        <v>0</v>
      </c>
      <c r="X67" s="14">
        <v>50170</v>
      </c>
      <c r="Y67" s="14">
        <v>50170</v>
      </c>
      <c r="Z67" s="15" t="s">
        <v>57</v>
      </c>
      <c r="AA67" s="12" t="s">
        <v>48</v>
      </c>
      <c r="AB67" s="12" t="s">
        <v>48</v>
      </c>
      <c r="AC67" s="12" t="s">
        <v>58</v>
      </c>
      <c r="AD67" s="12" t="s">
        <v>57</v>
      </c>
      <c r="AE67" s="12" t="s">
        <v>57</v>
      </c>
      <c r="AF67" s="12" t="s">
        <v>59</v>
      </c>
      <c r="AG67" s="96">
        <v>0</v>
      </c>
      <c r="AH67" s="12" t="s">
        <v>48</v>
      </c>
      <c r="AI67" s="12" t="s">
        <v>48</v>
      </c>
    </row>
    <row r="68" spans="2:35" ht="14.5" x14ac:dyDescent="0.35">
      <c r="B68" s="107" t="s">
        <v>120</v>
      </c>
      <c r="C68" s="12" t="s">
        <v>48</v>
      </c>
      <c r="D68" s="12" t="s">
        <v>49</v>
      </c>
      <c r="E68" s="12" t="s">
        <v>154</v>
      </c>
      <c r="F68" s="12" t="s">
        <v>48</v>
      </c>
      <c r="G68" s="12" t="s">
        <v>230</v>
      </c>
      <c r="H68" s="107" t="s">
        <v>231</v>
      </c>
      <c r="I68" s="12" t="s">
        <v>78</v>
      </c>
      <c r="J68" s="12"/>
      <c r="K68" s="12" t="s">
        <v>67</v>
      </c>
      <c r="L68" s="12" t="s">
        <v>68</v>
      </c>
      <c r="M68" s="95">
        <v>46393</v>
      </c>
      <c r="N68" s="12" t="s">
        <v>71</v>
      </c>
      <c r="O68" s="96" t="s">
        <v>48</v>
      </c>
      <c r="P68" s="12"/>
      <c r="Q68" s="13">
        <v>0</v>
      </c>
      <c r="R68" s="12" t="s">
        <v>56</v>
      </c>
      <c r="S68" s="96" t="s">
        <v>3</v>
      </c>
      <c r="T68" s="12" t="s">
        <v>48</v>
      </c>
      <c r="U68" s="13" t="s">
        <v>3</v>
      </c>
      <c r="V68" s="96">
        <v>0</v>
      </c>
      <c r="W68" s="96">
        <v>0</v>
      </c>
      <c r="X68" s="14">
        <v>382</v>
      </c>
      <c r="Y68" s="14">
        <v>382</v>
      </c>
      <c r="Z68" s="15" t="s">
        <v>57</v>
      </c>
      <c r="AA68" s="12" t="s">
        <v>48</v>
      </c>
      <c r="AB68" s="12" t="s">
        <v>48</v>
      </c>
      <c r="AC68" s="12" t="s">
        <v>58</v>
      </c>
      <c r="AD68" s="12" t="s">
        <v>57</v>
      </c>
      <c r="AE68" s="12" t="s">
        <v>57</v>
      </c>
      <c r="AF68" s="12" t="s">
        <v>59</v>
      </c>
      <c r="AG68" s="96">
        <v>0</v>
      </c>
      <c r="AH68" s="12" t="s">
        <v>48</v>
      </c>
      <c r="AI68" s="12" t="s">
        <v>48</v>
      </c>
    </row>
    <row r="69" spans="2:35" ht="14.5" x14ac:dyDescent="0.35">
      <c r="B69" s="107" t="s">
        <v>120</v>
      </c>
      <c r="C69" s="12" t="s">
        <v>48</v>
      </c>
      <c r="D69" s="12" t="s">
        <v>49</v>
      </c>
      <c r="E69" s="12" t="s">
        <v>154</v>
      </c>
      <c r="F69" s="12" t="s">
        <v>48</v>
      </c>
      <c r="G69" s="12" t="s">
        <v>232</v>
      </c>
      <c r="H69" s="107" t="s">
        <v>233</v>
      </c>
      <c r="I69" s="12" t="s">
        <v>78</v>
      </c>
      <c r="J69" s="12"/>
      <c r="K69" s="12" t="s">
        <v>67</v>
      </c>
      <c r="L69" s="12" t="s">
        <v>68</v>
      </c>
      <c r="M69" s="95">
        <v>46393</v>
      </c>
      <c r="N69" s="12" t="s">
        <v>71</v>
      </c>
      <c r="O69" s="96" t="s">
        <v>48</v>
      </c>
      <c r="P69" s="12"/>
      <c r="Q69" s="13">
        <v>0</v>
      </c>
      <c r="R69" s="12" t="s">
        <v>56</v>
      </c>
      <c r="S69" s="96" t="s">
        <v>3</v>
      </c>
      <c r="T69" s="12" t="s">
        <v>48</v>
      </c>
      <c r="U69" s="13" t="s">
        <v>3</v>
      </c>
      <c r="V69" s="96">
        <v>0</v>
      </c>
      <c r="W69" s="96">
        <v>0</v>
      </c>
      <c r="X69" s="14">
        <v>1516</v>
      </c>
      <c r="Y69" s="14">
        <v>1516</v>
      </c>
      <c r="Z69" s="15" t="s">
        <v>57</v>
      </c>
      <c r="AA69" s="12" t="s">
        <v>48</v>
      </c>
      <c r="AB69" s="12" t="s">
        <v>48</v>
      </c>
      <c r="AC69" s="12" t="s">
        <v>57</v>
      </c>
      <c r="AD69" s="12" t="s">
        <v>57</v>
      </c>
      <c r="AE69" s="12" t="s">
        <v>57</v>
      </c>
      <c r="AF69" s="12" t="s">
        <v>59</v>
      </c>
      <c r="AG69" s="96">
        <v>0</v>
      </c>
      <c r="AH69" s="12" t="s">
        <v>48</v>
      </c>
      <c r="AI69" s="12" t="s">
        <v>48</v>
      </c>
    </row>
    <row r="70" spans="2:35" ht="14.5" x14ac:dyDescent="0.35">
      <c r="B70" s="107" t="s">
        <v>234</v>
      </c>
      <c r="C70" s="12" t="s">
        <v>48</v>
      </c>
      <c r="D70" s="12" t="s">
        <v>235</v>
      </c>
      <c r="E70" s="12" t="s">
        <v>236</v>
      </c>
      <c r="F70" s="12" t="s">
        <v>48</v>
      </c>
      <c r="G70" s="12" t="s">
        <v>237</v>
      </c>
      <c r="H70" s="107" t="s">
        <v>238</v>
      </c>
      <c r="I70" s="12" t="s">
        <v>78</v>
      </c>
      <c r="J70" s="12" t="s">
        <v>128</v>
      </c>
      <c r="K70" s="12" t="s">
        <v>67</v>
      </c>
      <c r="L70" s="12" t="s">
        <v>68</v>
      </c>
      <c r="M70" s="95">
        <v>46008</v>
      </c>
      <c r="N70" s="12" t="s">
        <v>71</v>
      </c>
      <c r="O70" s="96" t="s">
        <v>48</v>
      </c>
      <c r="P70" s="12"/>
      <c r="Q70" s="13">
        <v>738650</v>
      </c>
      <c r="R70" s="12" t="s">
        <v>56</v>
      </c>
      <c r="S70" s="96">
        <f>Q70/V70</f>
        <v>595.20547945205476</v>
      </c>
      <c r="T70" s="12" t="s">
        <v>48</v>
      </c>
      <c r="U70" s="96" t="s">
        <v>3</v>
      </c>
      <c r="V70" s="96">
        <v>1241</v>
      </c>
      <c r="W70" s="96">
        <v>1</v>
      </c>
      <c r="X70" s="14">
        <v>24159.759999999998</v>
      </c>
      <c r="Y70" s="14">
        <v>-20051.88</v>
      </c>
      <c r="Z70" s="15" t="s">
        <v>57</v>
      </c>
      <c r="AA70" s="12" t="s">
        <v>48</v>
      </c>
      <c r="AB70" s="12" t="s">
        <v>48</v>
      </c>
      <c r="AC70" s="12" t="s">
        <v>57</v>
      </c>
      <c r="AD70" s="12" t="s">
        <v>57</v>
      </c>
      <c r="AE70" s="12" t="s">
        <v>57</v>
      </c>
      <c r="AF70" s="12" t="s">
        <v>80</v>
      </c>
      <c r="AG70" s="96">
        <v>6</v>
      </c>
      <c r="AH70" s="12" t="s">
        <v>48</v>
      </c>
      <c r="AI70" s="12" t="s">
        <v>48</v>
      </c>
    </row>
    <row r="71" spans="2:35" ht="14.5" x14ac:dyDescent="0.35">
      <c r="B71" s="107" t="s">
        <v>120</v>
      </c>
      <c r="C71" s="12" t="s">
        <v>48</v>
      </c>
      <c r="D71" s="12" t="s">
        <v>235</v>
      </c>
      <c r="E71" s="12" t="s">
        <v>236</v>
      </c>
      <c r="F71" s="12" t="s">
        <v>48</v>
      </c>
      <c r="G71" s="12" t="s">
        <v>239</v>
      </c>
      <c r="H71" s="107" t="s">
        <v>240</v>
      </c>
      <c r="I71" s="12" t="s">
        <v>78</v>
      </c>
      <c r="J71" s="12"/>
      <c r="K71" s="12" t="s">
        <v>67</v>
      </c>
      <c r="L71" s="12" t="s">
        <v>119</v>
      </c>
      <c r="M71" s="95">
        <v>45471</v>
      </c>
      <c r="N71" s="12" t="s">
        <v>72</v>
      </c>
      <c r="O71" s="96" t="s">
        <v>48</v>
      </c>
      <c r="P71" s="12"/>
      <c r="Q71" s="13">
        <v>0</v>
      </c>
      <c r="R71" s="12" t="s">
        <v>72</v>
      </c>
      <c r="S71" s="96">
        <v>1750.5570469798658</v>
      </c>
      <c r="T71" s="12" t="s">
        <v>48</v>
      </c>
      <c r="U71" s="96">
        <v>0</v>
      </c>
      <c r="V71" s="96">
        <v>0</v>
      </c>
      <c r="W71" s="96">
        <v>0</v>
      </c>
      <c r="X71" s="18">
        <v>3696.56</v>
      </c>
      <c r="Y71" s="18">
        <v>0</v>
      </c>
      <c r="Z71" s="16" t="s">
        <v>58</v>
      </c>
      <c r="AA71" s="12" t="s">
        <v>48</v>
      </c>
      <c r="AB71" s="12" t="s">
        <v>48</v>
      </c>
      <c r="AC71" s="12" t="s">
        <v>57</v>
      </c>
      <c r="AD71" s="12" t="s">
        <v>57</v>
      </c>
      <c r="AE71" s="12" t="s">
        <v>57</v>
      </c>
      <c r="AF71" s="12" t="s">
        <v>80</v>
      </c>
      <c r="AG71" s="96">
        <v>0</v>
      </c>
      <c r="AH71" s="12" t="s">
        <v>48</v>
      </c>
      <c r="AI71" s="12" t="s">
        <v>48</v>
      </c>
    </row>
    <row r="72" spans="2:35" ht="14.5" x14ac:dyDescent="0.35">
      <c r="B72" s="107" t="s">
        <v>120</v>
      </c>
      <c r="C72" s="12" t="s">
        <v>48</v>
      </c>
      <c r="D72" s="12" t="s">
        <v>235</v>
      </c>
      <c r="E72" s="12" t="s">
        <v>236</v>
      </c>
      <c r="F72" s="12" t="s">
        <v>48</v>
      </c>
      <c r="G72" s="12" t="s">
        <v>241</v>
      </c>
      <c r="H72" s="107" t="s">
        <v>242</v>
      </c>
      <c r="I72" s="12" t="s">
        <v>53</v>
      </c>
      <c r="J72" s="12"/>
      <c r="K72" s="12" t="s">
        <v>67</v>
      </c>
      <c r="L72" s="12" t="s">
        <v>68</v>
      </c>
      <c r="M72" s="95">
        <v>46367</v>
      </c>
      <c r="N72" s="12" t="s">
        <v>71</v>
      </c>
      <c r="O72" s="96" t="s">
        <v>48</v>
      </c>
      <c r="P72" s="12"/>
      <c r="Q72" s="13">
        <v>0</v>
      </c>
      <c r="R72" s="12" t="s">
        <v>56</v>
      </c>
      <c r="S72" s="96"/>
      <c r="T72" s="12" t="s">
        <v>48</v>
      </c>
      <c r="U72" s="96" t="s">
        <v>3</v>
      </c>
      <c r="V72" s="96">
        <v>0</v>
      </c>
      <c r="W72" s="96">
        <v>0</v>
      </c>
      <c r="X72" s="14">
        <v>6062</v>
      </c>
      <c r="Y72" s="14">
        <v>6062</v>
      </c>
      <c r="Z72" s="15" t="s">
        <v>57</v>
      </c>
      <c r="AA72" s="12" t="s">
        <v>48</v>
      </c>
      <c r="AB72" s="12" t="s">
        <v>48</v>
      </c>
      <c r="AC72" s="12" t="s">
        <v>57</v>
      </c>
      <c r="AD72" s="12" t="s">
        <v>2</v>
      </c>
      <c r="AE72" s="12" t="s">
        <v>2</v>
      </c>
      <c r="AF72" s="12" t="s">
        <v>80</v>
      </c>
      <c r="AG72" s="96">
        <v>0</v>
      </c>
      <c r="AH72" s="12" t="s">
        <v>48</v>
      </c>
      <c r="AI72" s="12" t="s">
        <v>48</v>
      </c>
    </row>
    <row r="73" spans="2:35" ht="14.5" x14ac:dyDescent="0.35">
      <c r="B73" s="107" t="s">
        <v>120</v>
      </c>
      <c r="C73" s="12" t="s">
        <v>48</v>
      </c>
      <c r="D73" s="12" t="s">
        <v>235</v>
      </c>
      <c r="E73" s="12" t="s">
        <v>236</v>
      </c>
      <c r="F73" s="12" t="s">
        <v>48</v>
      </c>
      <c r="G73" s="12" t="s">
        <v>243</v>
      </c>
      <c r="H73" s="107" t="s">
        <v>244</v>
      </c>
      <c r="I73" s="12" t="s">
        <v>53</v>
      </c>
      <c r="J73" s="12"/>
      <c r="K73" s="12" t="s">
        <v>67</v>
      </c>
      <c r="L73" s="12" t="s">
        <v>68</v>
      </c>
      <c r="M73" s="95">
        <v>46360</v>
      </c>
      <c r="N73" s="12" t="s">
        <v>71</v>
      </c>
      <c r="O73" s="96" t="s">
        <v>48</v>
      </c>
      <c r="P73" s="12"/>
      <c r="Q73" s="13">
        <v>0</v>
      </c>
      <c r="R73" s="12" t="s">
        <v>56</v>
      </c>
      <c r="S73" s="96"/>
      <c r="T73" s="12" t="s">
        <v>48</v>
      </c>
      <c r="U73" s="96" t="s">
        <v>3</v>
      </c>
      <c r="V73" s="96">
        <v>0</v>
      </c>
      <c r="W73" s="96">
        <v>0</v>
      </c>
      <c r="X73" s="14">
        <v>0</v>
      </c>
      <c r="Y73" s="14">
        <v>0</v>
      </c>
      <c r="Z73" s="15" t="s">
        <v>57</v>
      </c>
      <c r="AA73" s="12" t="s">
        <v>48</v>
      </c>
      <c r="AB73" s="12" t="s">
        <v>48</v>
      </c>
      <c r="AC73" s="12" t="s">
        <v>58</v>
      </c>
      <c r="AD73" s="12" t="s">
        <v>2</v>
      </c>
      <c r="AE73" s="12" t="s">
        <v>2</v>
      </c>
      <c r="AF73" s="12" t="s">
        <v>245</v>
      </c>
      <c r="AG73" s="96">
        <v>0</v>
      </c>
      <c r="AH73" s="12" t="s">
        <v>48</v>
      </c>
      <c r="AI73" s="12" t="s">
        <v>48</v>
      </c>
    </row>
    <row r="74" spans="2:35" ht="14.5" x14ac:dyDescent="0.35">
      <c r="B74" s="107" t="s">
        <v>246</v>
      </c>
      <c r="C74" s="12" t="s">
        <v>48</v>
      </c>
      <c r="D74" s="12" t="s">
        <v>247</v>
      </c>
      <c r="E74" s="12" t="s">
        <v>248</v>
      </c>
      <c r="F74" s="12" t="s">
        <v>48</v>
      </c>
      <c r="G74" s="94" t="s">
        <v>249</v>
      </c>
      <c r="H74" s="107" t="s">
        <v>250</v>
      </c>
      <c r="I74" s="12" t="s">
        <v>78</v>
      </c>
      <c r="J74" s="12" t="s">
        <v>128</v>
      </c>
      <c r="K74" s="12" t="s">
        <v>67</v>
      </c>
      <c r="L74" s="12" t="s">
        <v>119</v>
      </c>
      <c r="M74" s="95">
        <v>45155</v>
      </c>
      <c r="N74" s="12" t="s">
        <v>72</v>
      </c>
      <c r="O74" s="96" t="s">
        <v>48</v>
      </c>
      <c r="P74" s="12"/>
      <c r="Q74" s="13">
        <v>190524.62</v>
      </c>
      <c r="R74" s="12" t="s">
        <v>72</v>
      </c>
      <c r="S74" s="96">
        <f>Q74/V74</f>
        <v>1278.6887248322148</v>
      </c>
      <c r="T74" s="12" t="s">
        <v>48</v>
      </c>
      <c r="U74" s="13">
        <v>755</v>
      </c>
      <c r="V74" s="96">
        <v>149</v>
      </c>
      <c r="W74" s="96">
        <v>8</v>
      </c>
      <c r="X74" s="18">
        <v>260833</v>
      </c>
      <c r="Y74" s="18">
        <v>0</v>
      </c>
      <c r="Z74" s="16" t="s">
        <v>58</v>
      </c>
      <c r="AA74" s="12" t="s">
        <v>48</v>
      </c>
      <c r="AB74" s="12" t="s">
        <v>48</v>
      </c>
      <c r="AC74" s="12" t="s">
        <v>58</v>
      </c>
      <c r="AD74" s="12" t="s">
        <v>57</v>
      </c>
      <c r="AE74" s="12" t="s">
        <v>57</v>
      </c>
      <c r="AF74" s="12" t="s">
        <v>59</v>
      </c>
      <c r="AG74" s="96">
        <v>2</v>
      </c>
      <c r="AH74" s="12" t="s">
        <v>48</v>
      </c>
      <c r="AI74" s="12" t="s">
        <v>48</v>
      </c>
    </row>
    <row r="75" spans="2:35" ht="14.5" x14ac:dyDescent="0.35">
      <c r="B75" s="107" t="s">
        <v>251</v>
      </c>
      <c r="C75" s="12" t="s">
        <v>48</v>
      </c>
      <c r="D75" s="12" t="s">
        <v>247</v>
      </c>
      <c r="E75" s="12" t="s">
        <v>248</v>
      </c>
      <c r="F75" s="12" t="s">
        <v>48</v>
      </c>
      <c r="G75" s="94" t="s">
        <v>252</v>
      </c>
      <c r="H75" s="107" t="s">
        <v>253</v>
      </c>
      <c r="I75" s="12" t="s">
        <v>78</v>
      </c>
      <c r="J75" s="12" t="s">
        <v>128</v>
      </c>
      <c r="K75" s="12" t="s">
        <v>67</v>
      </c>
      <c r="L75" s="12" t="s">
        <v>68</v>
      </c>
      <c r="M75" s="95">
        <v>46339</v>
      </c>
      <c r="N75" s="12" t="s">
        <v>71</v>
      </c>
      <c r="O75" s="96" t="s">
        <v>48</v>
      </c>
      <c r="P75" s="12"/>
      <c r="Q75" s="13">
        <v>921923.1</v>
      </c>
      <c r="R75" s="12" t="s">
        <v>56</v>
      </c>
      <c r="S75" s="96"/>
      <c r="T75" s="12" t="s">
        <v>48</v>
      </c>
      <c r="U75" s="13" t="s">
        <v>3</v>
      </c>
      <c r="V75" s="96">
        <v>1636</v>
      </c>
      <c r="W75" s="96">
        <v>1</v>
      </c>
      <c r="X75" s="18">
        <v>2377.75</v>
      </c>
      <c r="Y75" s="18">
        <v>2377.75</v>
      </c>
      <c r="Z75" s="16" t="s">
        <v>57</v>
      </c>
      <c r="AA75" s="12" t="s">
        <v>48</v>
      </c>
      <c r="AB75" s="12" t="s">
        <v>48</v>
      </c>
      <c r="AC75" s="12" t="s">
        <v>58</v>
      </c>
      <c r="AD75" s="12" t="s">
        <v>254</v>
      </c>
      <c r="AE75" s="12" t="s">
        <v>2</v>
      </c>
      <c r="AF75" s="12" t="s">
        <v>80</v>
      </c>
      <c r="AG75" s="96">
        <v>6</v>
      </c>
      <c r="AH75" s="12" t="s">
        <v>48</v>
      </c>
      <c r="AI75" s="12" t="s">
        <v>48</v>
      </c>
    </row>
    <row r="76" spans="2:35" ht="14.5" x14ac:dyDescent="0.35">
      <c r="B76" s="107" t="s">
        <v>120</v>
      </c>
      <c r="C76" s="12" t="s">
        <v>48</v>
      </c>
      <c r="D76" s="12" t="s">
        <v>247</v>
      </c>
      <c r="E76" s="12" t="s">
        <v>248</v>
      </c>
      <c r="F76" s="12" t="s">
        <v>48</v>
      </c>
      <c r="G76" s="94" t="s">
        <v>255</v>
      </c>
      <c r="H76" s="107" t="s">
        <v>256</v>
      </c>
      <c r="I76" s="12" t="s">
        <v>78</v>
      </c>
      <c r="J76" s="12"/>
      <c r="K76" s="12" t="s">
        <v>67</v>
      </c>
      <c r="L76" s="12" t="s">
        <v>68</v>
      </c>
      <c r="M76" s="95">
        <v>46393</v>
      </c>
      <c r="N76" s="12" t="s">
        <v>71</v>
      </c>
      <c r="O76" s="96" t="s">
        <v>48</v>
      </c>
      <c r="P76" s="12"/>
      <c r="Q76" s="13">
        <v>0</v>
      </c>
      <c r="R76" s="12" t="s">
        <v>56</v>
      </c>
      <c r="S76" s="96"/>
      <c r="T76" s="12" t="s">
        <v>48</v>
      </c>
      <c r="U76" s="13" t="s">
        <v>3</v>
      </c>
      <c r="V76" s="96">
        <v>0</v>
      </c>
      <c r="W76" s="96">
        <v>0</v>
      </c>
      <c r="X76" s="18">
        <v>0</v>
      </c>
      <c r="Y76" s="18">
        <v>0</v>
      </c>
      <c r="Z76" s="16" t="s">
        <v>57</v>
      </c>
      <c r="AA76" s="12" t="s">
        <v>48</v>
      </c>
      <c r="AB76" s="12" t="s">
        <v>48</v>
      </c>
      <c r="AC76" s="12" t="s">
        <v>57</v>
      </c>
      <c r="AD76" s="12" t="s">
        <v>254</v>
      </c>
      <c r="AE76" s="12" t="s">
        <v>2</v>
      </c>
      <c r="AF76" s="12" t="s">
        <v>80</v>
      </c>
      <c r="AG76" s="96">
        <v>0</v>
      </c>
      <c r="AH76" s="12" t="s">
        <v>48</v>
      </c>
      <c r="AI76" s="12" t="s">
        <v>48</v>
      </c>
    </row>
    <row r="77" spans="2:35" ht="14.5" x14ac:dyDescent="0.35">
      <c r="B77" s="107" t="s">
        <v>120</v>
      </c>
      <c r="C77" s="12" t="s">
        <v>48</v>
      </c>
      <c r="D77" s="12" t="s">
        <v>247</v>
      </c>
      <c r="E77" s="12" t="s">
        <v>248</v>
      </c>
      <c r="F77" s="12" t="s">
        <v>48</v>
      </c>
      <c r="G77" s="94" t="s">
        <v>257</v>
      </c>
      <c r="H77" s="107" t="s">
        <v>258</v>
      </c>
      <c r="I77" s="12" t="s">
        <v>78</v>
      </c>
      <c r="J77" s="12"/>
      <c r="K77" s="12" t="s">
        <v>67</v>
      </c>
      <c r="L77" s="12" t="s">
        <v>68</v>
      </c>
      <c r="M77" s="95">
        <v>46393</v>
      </c>
      <c r="N77" s="12" t="s">
        <v>71</v>
      </c>
      <c r="O77" s="96" t="s">
        <v>48</v>
      </c>
      <c r="P77" s="12"/>
      <c r="Q77" s="13">
        <v>0</v>
      </c>
      <c r="R77" s="12" t="s">
        <v>56</v>
      </c>
      <c r="S77" s="96"/>
      <c r="T77" s="12" t="s">
        <v>48</v>
      </c>
      <c r="U77" s="13" t="s">
        <v>3</v>
      </c>
      <c r="V77" s="96">
        <v>0</v>
      </c>
      <c r="W77" s="96">
        <v>0</v>
      </c>
      <c r="X77" s="18">
        <v>0</v>
      </c>
      <c r="Y77" s="18">
        <v>0</v>
      </c>
      <c r="Z77" s="16" t="s">
        <v>57</v>
      </c>
      <c r="AA77" s="12" t="s">
        <v>48</v>
      </c>
      <c r="AB77" s="12" t="s">
        <v>48</v>
      </c>
      <c r="AC77" s="12" t="s">
        <v>57</v>
      </c>
      <c r="AD77" s="12" t="s">
        <v>254</v>
      </c>
      <c r="AE77" s="12" t="s">
        <v>2</v>
      </c>
      <c r="AF77" s="12" t="s">
        <v>80</v>
      </c>
      <c r="AG77" s="96">
        <v>0</v>
      </c>
      <c r="AH77" s="12" t="s">
        <v>48</v>
      </c>
      <c r="AI77" s="12" t="s">
        <v>48</v>
      </c>
    </row>
    <row r="78" spans="2:35" ht="14.5" x14ac:dyDescent="0.35">
      <c r="B78" s="107" t="s">
        <v>259</v>
      </c>
      <c r="C78" s="12" t="s">
        <v>48</v>
      </c>
      <c r="D78" s="12" t="s">
        <v>75</v>
      </c>
      <c r="E78" s="12" t="s">
        <v>260</v>
      </c>
      <c r="F78" s="12" t="s">
        <v>48</v>
      </c>
      <c r="G78" s="12" t="s">
        <v>261</v>
      </c>
      <c r="H78" s="107" t="s">
        <v>262</v>
      </c>
      <c r="I78" s="12" t="s">
        <v>78</v>
      </c>
      <c r="J78" s="12" t="s">
        <v>54</v>
      </c>
      <c r="K78" s="12" t="s">
        <v>55</v>
      </c>
      <c r="L78" s="12"/>
      <c r="M78" s="95" t="s">
        <v>48</v>
      </c>
      <c r="N78" s="12"/>
      <c r="O78" s="96" t="s">
        <v>48</v>
      </c>
      <c r="P78" s="12"/>
      <c r="Q78" s="13">
        <v>0</v>
      </c>
      <c r="R78" s="12"/>
      <c r="S78" s="96">
        <v>0</v>
      </c>
      <c r="T78" s="12" t="s">
        <v>48</v>
      </c>
      <c r="U78" s="96">
        <v>0</v>
      </c>
      <c r="V78" s="96">
        <v>0</v>
      </c>
      <c r="W78" s="96">
        <v>0</v>
      </c>
      <c r="X78" s="14">
        <v>0</v>
      </c>
      <c r="Y78" s="14">
        <v>0</v>
      </c>
      <c r="Z78" s="15" t="s">
        <v>57</v>
      </c>
      <c r="AA78" s="12" t="s">
        <v>48</v>
      </c>
      <c r="AB78" s="12" t="s">
        <v>48</v>
      </c>
      <c r="AC78" s="12" t="s">
        <v>57</v>
      </c>
      <c r="AD78" s="12" t="s">
        <v>57</v>
      </c>
      <c r="AE78" s="12" t="s">
        <v>57</v>
      </c>
      <c r="AF78" s="12" t="s">
        <v>80</v>
      </c>
      <c r="AG78" s="96" t="s">
        <v>60</v>
      </c>
      <c r="AH78" s="12" t="s">
        <v>48</v>
      </c>
      <c r="AI78" s="12" t="s">
        <v>48</v>
      </c>
    </row>
    <row r="79" spans="2:35" ht="14.5" x14ac:dyDescent="0.35">
      <c r="B79" s="107" t="s">
        <v>120</v>
      </c>
      <c r="C79" s="12" t="s">
        <v>48</v>
      </c>
      <c r="D79" s="12" t="s">
        <v>75</v>
      </c>
      <c r="E79" s="12" t="s">
        <v>263</v>
      </c>
      <c r="F79" s="12" t="s">
        <v>48</v>
      </c>
      <c r="G79" s="12" t="s">
        <v>264</v>
      </c>
      <c r="H79" s="107" t="s">
        <v>265</v>
      </c>
      <c r="I79" s="12" t="s">
        <v>78</v>
      </c>
      <c r="J79" s="12"/>
      <c r="K79" s="12" t="s">
        <v>67</v>
      </c>
      <c r="L79" s="12" t="s">
        <v>68</v>
      </c>
      <c r="M79" s="95">
        <v>46087</v>
      </c>
      <c r="N79" s="12" t="s">
        <v>71</v>
      </c>
      <c r="O79" s="96" t="s">
        <v>48</v>
      </c>
      <c r="P79" s="12"/>
      <c r="Q79" s="13">
        <v>0</v>
      </c>
      <c r="R79" s="12" t="s">
        <v>56</v>
      </c>
      <c r="S79" s="96"/>
      <c r="T79" s="12" t="s">
        <v>48</v>
      </c>
      <c r="U79" s="96" t="s">
        <v>3</v>
      </c>
      <c r="V79" s="96">
        <v>0</v>
      </c>
      <c r="W79" s="96">
        <v>0</v>
      </c>
      <c r="X79" s="14">
        <v>320.02</v>
      </c>
      <c r="Y79" s="14">
        <v>320.02</v>
      </c>
      <c r="Z79" s="15" t="s">
        <v>57</v>
      </c>
      <c r="AA79" s="12" t="s">
        <v>48</v>
      </c>
      <c r="AB79" s="12" t="s">
        <v>48</v>
      </c>
      <c r="AC79" s="12" t="s">
        <v>58</v>
      </c>
      <c r="AD79" s="12" t="s">
        <v>254</v>
      </c>
      <c r="AE79" s="12" t="s">
        <v>2</v>
      </c>
      <c r="AF79" s="12" t="s">
        <v>80</v>
      </c>
      <c r="AG79" s="96">
        <v>0</v>
      </c>
      <c r="AH79" s="12" t="s">
        <v>48</v>
      </c>
      <c r="AI79" s="12" t="s">
        <v>48</v>
      </c>
    </row>
    <row r="80" spans="2:35" ht="14.5" x14ac:dyDescent="0.35">
      <c r="B80" s="107" t="s">
        <v>266</v>
      </c>
      <c r="C80" s="12" t="s">
        <v>48</v>
      </c>
      <c r="D80" s="12" t="s">
        <v>75</v>
      </c>
      <c r="E80" s="12" t="s">
        <v>267</v>
      </c>
      <c r="F80" s="12" t="s">
        <v>48</v>
      </c>
      <c r="G80" s="12" t="s">
        <v>268</v>
      </c>
      <c r="H80" s="107" t="s">
        <v>269</v>
      </c>
      <c r="I80" s="12" t="s">
        <v>78</v>
      </c>
      <c r="J80" s="12" t="s">
        <v>79</v>
      </c>
      <c r="K80" s="12" t="s">
        <v>67</v>
      </c>
      <c r="L80" s="12" t="s">
        <v>68</v>
      </c>
      <c r="M80" s="95">
        <v>44915</v>
      </c>
      <c r="N80" s="12" t="s">
        <v>71</v>
      </c>
      <c r="O80" s="96" t="s">
        <v>48</v>
      </c>
      <c r="P80" s="12"/>
      <c r="Q80" s="13">
        <v>47220</v>
      </c>
      <c r="R80" s="12" t="s">
        <v>56</v>
      </c>
      <c r="S80" s="96">
        <f>Q80/V80</f>
        <v>78.831385642737899</v>
      </c>
      <c r="T80" s="12" t="s">
        <v>48</v>
      </c>
      <c r="U80" s="96" t="s">
        <v>3</v>
      </c>
      <c r="V80" s="96">
        <v>599</v>
      </c>
      <c r="W80" s="96">
        <v>3</v>
      </c>
      <c r="X80" s="14">
        <v>0</v>
      </c>
      <c r="Y80" s="14">
        <v>0</v>
      </c>
      <c r="Z80" s="15" t="s">
        <v>57</v>
      </c>
      <c r="AA80" s="12" t="s">
        <v>48</v>
      </c>
      <c r="AB80" s="12" t="s">
        <v>48</v>
      </c>
      <c r="AC80" s="12" t="s">
        <v>57</v>
      </c>
      <c r="AD80" s="12" t="s">
        <v>57</v>
      </c>
      <c r="AE80" s="12" t="s">
        <v>57</v>
      </c>
      <c r="AF80" s="12" t="s">
        <v>80</v>
      </c>
      <c r="AG80" s="96">
        <v>1</v>
      </c>
      <c r="AH80" s="12" t="s">
        <v>48</v>
      </c>
      <c r="AI80" s="12" t="s">
        <v>48</v>
      </c>
    </row>
    <row r="81" spans="2:35" ht="14.5" x14ac:dyDescent="0.35">
      <c r="B81" s="107" t="s">
        <v>270</v>
      </c>
      <c r="C81" s="12" t="s">
        <v>48</v>
      </c>
      <c r="D81" s="12" t="s">
        <v>75</v>
      </c>
      <c r="E81" s="12" t="s">
        <v>267</v>
      </c>
      <c r="F81" s="12" t="s">
        <v>48</v>
      </c>
      <c r="G81" s="12" t="s">
        <v>271</v>
      </c>
      <c r="H81" s="107" t="s">
        <v>272</v>
      </c>
      <c r="I81" s="12" t="s">
        <v>78</v>
      </c>
      <c r="J81" s="12" t="s">
        <v>54</v>
      </c>
      <c r="K81" s="12" t="s">
        <v>67</v>
      </c>
      <c r="L81" s="12" t="s">
        <v>68</v>
      </c>
      <c r="M81" s="95">
        <v>45657</v>
      </c>
      <c r="N81" s="12" t="s">
        <v>71</v>
      </c>
      <c r="O81" s="96" t="s">
        <v>48</v>
      </c>
      <c r="P81" s="12"/>
      <c r="Q81" s="13">
        <v>245669.93</v>
      </c>
      <c r="R81" s="12" t="s">
        <v>56</v>
      </c>
      <c r="S81" s="96">
        <f>Q81/V81</f>
        <v>578.04689411764707</v>
      </c>
      <c r="T81" s="12" t="s">
        <v>48</v>
      </c>
      <c r="U81" s="96" t="s">
        <v>3</v>
      </c>
      <c r="V81" s="96">
        <v>425</v>
      </c>
      <c r="W81" s="96">
        <v>25</v>
      </c>
      <c r="X81" s="14">
        <v>292088.44</v>
      </c>
      <c r="Y81" s="14">
        <v>194096.74</v>
      </c>
      <c r="Z81" s="15" t="s">
        <v>57</v>
      </c>
      <c r="AA81" s="12" t="s">
        <v>48</v>
      </c>
      <c r="AB81" s="12" t="s">
        <v>48</v>
      </c>
      <c r="AC81" s="12" t="s">
        <v>57</v>
      </c>
      <c r="AD81" s="12" t="s">
        <v>57</v>
      </c>
      <c r="AE81" s="12" t="s">
        <v>57</v>
      </c>
      <c r="AF81" s="12" t="s">
        <v>80</v>
      </c>
      <c r="AG81" s="96">
        <v>1</v>
      </c>
      <c r="AH81" s="12" t="s">
        <v>48</v>
      </c>
      <c r="AI81" s="12" t="s">
        <v>48</v>
      </c>
    </row>
    <row r="82" spans="2:35" ht="14.5" x14ac:dyDescent="0.35">
      <c r="B82" s="107" t="s">
        <v>273</v>
      </c>
      <c r="C82" s="12" t="s">
        <v>48</v>
      </c>
      <c r="D82" s="12" t="s">
        <v>247</v>
      </c>
      <c r="E82" s="12" t="s">
        <v>274</v>
      </c>
      <c r="F82" s="120" t="s">
        <v>48</v>
      </c>
      <c r="G82" s="94" t="s">
        <v>275</v>
      </c>
      <c r="H82" s="107" t="s">
        <v>276</v>
      </c>
      <c r="I82" s="12" t="s">
        <v>78</v>
      </c>
      <c r="J82" s="12" t="s">
        <v>128</v>
      </c>
      <c r="K82" s="12" t="s">
        <v>67</v>
      </c>
      <c r="L82" s="12" t="s">
        <v>68</v>
      </c>
      <c r="M82" s="95">
        <v>46234</v>
      </c>
      <c r="N82" s="12" t="s">
        <v>71</v>
      </c>
      <c r="O82" s="96" t="s">
        <v>48</v>
      </c>
      <c r="P82" s="12"/>
      <c r="Q82" s="13">
        <v>85787.36</v>
      </c>
      <c r="R82" s="12" t="s">
        <v>56</v>
      </c>
      <c r="S82" s="96"/>
      <c r="T82" s="12" t="s">
        <v>48</v>
      </c>
      <c r="U82" s="13" t="s">
        <v>3</v>
      </c>
      <c r="V82" s="96">
        <v>579</v>
      </c>
      <c r="W82" s="96">
        <v>0</v>
      </c>
      <c r="X82" s="14">
        <v>0</v>
      </c>
      <c r="Y82" s="14">
        <v>0</v>
      </c>
      <c r="Z82" s="15" t="s">
        <v>57</v>
      </c>
      <c r="AA82" s="12" t="s">
        <v>48</v>
      </c>
      <c r="AB82" s="12" t="s">
        <v>48</v>
      </c>
      <c r="AC82" s="12" t="s">
        <v>58</v>
      </c>
      <c r="AD82" s="12" t="s">
        <v>254</v>
      </c>
      <c r="AE82" s="12" t="s">
        <v>2</v>
      </c>
      <c r="AF82" s="12" t="s">
        <v>80</v>
      </c>
      <c r="AG82" s="96">
        <v>2</v>
      </c>
      <c r="AH82" s="12" t="s">
        <v>48</v>
      </c>
      <c r="AI82" s="12" t="s">
        <v>48</v>
      </c>
    </row>
    <row r="83" spans="2:35" ht="14.5" x14ac:dyDescent="0.35">
      <c r="B83" s="107" t="s">
        <v>277</v>
      </c>
      <c r="C83" s="12" t="s">
        <v>48</v>
      </c>
      <c r="D83" s="12" t="s">
        <v>102</v>
      </c>
      <c r="E83" s="12" t="s">
        <v>278</v>
      </c>
      <c r="F83" s="120" t="s">
        <v>48</v>
      </c>
      <c r="G83" s="94" t="s">
        <v>279</v>
      </c>
      <c r="H83" s="107" t="s">
        <v>280</v>
      </c>
      <c r="I83" s="12" t="s">
        <v>78</v>
      </c>
      <c r="J83" s="12" t="s">
        <v>128</v>
      </c>
      <c r="K83" s="12" t="s">
        <v>67</v>
      </c>
      <c r="L83" s="12" t="s">
        <v>68</v>
      </c>
      <c r="M83" s="95">
        <v>46121</v>
      </c>
      <c r="N83" s="12" t="s">
        <v>71</v>
      </c>
      <c r="O83" s="96" t="s">
        <v>48</v>
      </c>
      <c r="P83" s="12"/>
      <c r="Q83" s="13">
        <v>0</v>
      </c>
      <c r="R83" s="12" t="s">
        <v>56</v>
      </c>
      <c r="S83" s="96"/>
      <c r="T83" s="12" t="s">
        <v>48</v>
      </c>
      <c r="U83" s="13">
        <v>2968</v>
      </c>
      <c r="V83" s="96">
        <v>0</v>
      </c>
      <c r="W83" s="96">
        <v>5</v>
      </c>
      <c r="X83" s="14">
        <v>488.91</v>
      </c>
      <c r="Y83" s="14">
        <v>488.91</v>
      </c>
      <c r="Z83" s="15" t="s">
        <v>57</v>
      </c>
      <c r="AA83" s="12" t="s">
        <v>48</v>
      </c>
      <c r="AB83" s="12" t="s">
        <v>48</v>
      </c>
      <c r="AC83" s="12" t="s">
        <v>57</v>
      </c>
      <c r="AD83" s="12" t="s">
        <v>254</v>
      </c>
      <c r="AE83" s="12" t="s">
        <v>2</v>
      </c>
      <c r="AF83" s="12" t="s">
        <v>80</v>
      </c>
      <c r="AG83" s="96">
        <v>0</v>
      </c>
      <c r="AH83" s="12" t="s">
        <v>48</v>
      </c>
      <c r="AI83" s="12" t="s">
        <v>48</v>
      </c>
    </row>
    <row r="84" spans="2:35" ht="14.5" x14ac:dyDescent="0.35">
      <c r="B84" s="12" t="s">
        <v>66</v>
      </c>
      <c r="C84" s="12" t="s">
        <v>48</v>
      </c>
      <c r="D84" s="12" t="s">
        <v>102</v>
      </c>
      <c r="E84" s="12" t="s">
        <v>281</v>
      </c>
      <c r="F84" s="120">
        <v>14466</v>
      </c>
      <c r="G84" s="94" t="s">
        <v>282</v>
      </c>
      <c r="H84" s="12" t="s">
        <v>283</v>
      </c>
      <c r="I84" s="12" t="s">
        <v>89</v>
      </c>
      <c r="J84" s="12" t="s">
        <v>66</v>
      </c>
      <c r="K84" s="12" t="s">
        <v>67</v>
      </c>
      <c r="L84" s="12" t="s">
        <v>68</v>
      </c>
      <c r="M84" s="95">
        <v>46332</v>
      </c>
      <c r="N84" s="12" t="s">
        <v>71</v>
      </c>
      <c r="O84" s="96">
        <v>4420</v>
      </c>
      <c r="P84" s="12" t="s">
        <v>90</v>
      </c>
      <c r="Q84" s="17">
        <v>3550000</v>
      </c>
      <c r="R84" s="12" t="s">
        <v>56</v>
      </c>
      <c r="S84" s="96">
        <f t="shared" ref="S84:S89" si="1">Q84/V84</f>
        <v>803.16742081447967</v>
      </c>
      <c r="T84" s="12" t="s">
        <v>48</v>
      </c>
      <c r="U84" s="17" t="s">
        <v>3</v>
      </c>
      <c r="V84" s="96">
        <f>O84</f>
        <v>4420</v>
      </c>
      <c r="W84" s="96">
        <v>30</v>
      </c>
      <c r="X84" s="16">
        <v>777618.13</v>
      </c>
      <c r="Y84" s="16">
        <v>418861.83999999997</v>
      </c>
      <c r="Z84" s="15" t="s">
        <v>58</v>
      </c>
      <c r="AA84" s="12" t="s">
        <v>58</v>
      </c>
      <c r="AB84" s="12" t="s">
        <v>91</v>
      </c>
      <c r="AC84" s="12" t="s">
        <v>57</v>
      </c>
      <c r="AD84" s="12" t="s">
        <v>57</v>
      </c>
      <c r="AE84" s="12" t="s">
        <v>57</v>
      </c>
      <c r="AF84" s="12" t="s">
        <v>59</v>
      </c>
      <c r="AG84" s="96">
        <v>19</v>
      </c>
      <c r="AH84" s="12" t="s">
        <v>48</v>
      </c>
      <c r="AI84" s="12" t="s">
        <v>48</v>
      </c>
    </row>
    <row r="85" spans="2:35" ht="14.5" x14ac:dyDescent="0.35">
      <c r="B85" s="107" t="s">
        <v>284</v>
      </c>
      <c r="C85" s="12" t="s">
        <v>48</v>
      </c>
      <c r="D85" s="12" t="s">
        <v>102</v>
      </c>
      <c r="E85" s="12" t="s">
        <v>281</v>
      </c>
      <c r="F85" s="120" t="s">
        <v>48</v>
      </c>
      <c r="G85" s="94" t="s">
        <v>285</v>
      </c>
      <c r="H85" s="107" t="s">
        <v>286</v>
      </c>
      <c r="I85" s="12" t="s">
        <v>78</v>
      </c>
      <c r="J85" s="12" t="s">
        <v>54</v>
      </c>
      <c r="K85" s="12" t="s">
        <v>67</v>
      </c>
      <c r="L85" s="12" t="s">
        <v>68</v>
      </c>
      <c r="M85" s="95">
        <v>46077</v>
      </c>
      <c r="N85" s="12" t="s">
        <v>71</v>
      </c>
      <c r="O85" s="96" t="s">
        <v>48</v>
      </c>
      <c r="P85" s="12"/>
      <c r="Q85" s="17">
        <v>111790.72</v>
      </c>
      <c r="R85" s="12" t="s">
        <v>56</v>
      </c>
      <c r="S85" s="96">
        <f t="shared" si="1"/>
        <v>326.87345029239765</v>
      </c>
      <c r="T85" s="12" t="s">
        <v>48</v>
      </c>
      <c r="U85" s="17" t="s">
        <v>3</v>
      </c>
      <c r="V85" s="96">
        <v>342</v>
      </c>
      <c r="W85" s="96">
        <v>0</v>
      </c>
      <c r="X85" s="16">
        <v>2851.3</v>
      </c>
      <c r="Y85" s="16">
        <v>2513.1999999999998</v>
      </c>
      <c r="Z85" s="15" t="s">
        <v>57</v>
      </c>
      <c r="AA85" s="12" t="s">
        <v>48</v>
      </c>
      <c r="AB85" s="12"/>
      <c r="AC85" s="12" t="s">
        <v>57</v>
      </c>
      <c r="AD85" s="12" t="s">
        <v>57</v>
      </c>
      <c r="AE85" s="12" t="s">
        <v>57</v>
      </c>
      <c r="AF85" s="12" t="s">
        <v>59</v>
      </c>
      <c r="AG85" s="96">
        <v>2</v>
      </c>
      <c r="AH85" s="12" t="s">
        <v>48</v>
      </c>
      <c r="AI85" s="12" t="s">
        <v>48</v>
      </c>
    </row>
    <row r="86" spans="2:35" ht="14.5" x14ac:dyDescent="0.35">
      <c r="B86" s="107" t="s">
        <v>287</v>
      </c>
      <c r="C86" s="12" t="s">
        <v>48</v>
      </c>
      <c r="D86" s="12" t="s">
        <v>102</v>
      </c>
      <c r="E86" s="12" t="s">
        <v>281</v>
      </c>
      <c r="F86" s="12" t="s">
        <v>48</v>
      </c>
      <c r="G86" s="12" t="s">
        <v>288</v>
      </c>
      <c r="H86" s="107" t="s">
        <v>289</v>
      </c>
      <c r="I86" s="12" t="s">
        <v>78</v>
      </c>
      <c r="J86" s="12" t="s">
        <v>54</v>
      </c>
      <c r="K86" s="12" t="s">
        <v>67</v>
      </c>
      <c r="L86" s="12" t="s">
        <v>68</v>
      </c>
      <c r="M86" s="95">
        <v>46199</v>
      </c>
      <c r="N86" s="12" t="s">
        <v>71</v>
      </c>
      <c r="O86" s="96" t="s">
        <v>48</v>
      </c>
      <c r="P86" s="12"/>
      <c r="Q86" s="13">
        <v>161792</v>
      </c>
      <c r="R86" s="12" t="s">
        <v>56</v>
      </c>
      <c r="S86" s="96">
        <f t="shared" si="1"/>
        <v>387.06220095693777</v>
      </c>
      <c r="T86" s="12" t="s">
        <v>48</v>
      </c>
      <c r="U86" s="96" t="s">
        <v>3</v>
      </c>
      <c r="V86" s="96">
        <v>418</v>
      </c>
      <c r="W86" s="96">
        <v>31</v>
      </c>
      <c r="X86" s="14">
        <v>89769.45</v>
      </c>
      <c r="Y86" s="14">
        <v>6098.42</v>
      </c>
      <c r="Z86" s="15" t="s">
        <v>57</v>
      </c>
      <c r="AA86" s="12" t="s">
        <v>48</v>
      </c>
      <c r="AB86" s="12" t="s">
        <v>48</v>
      </c>
      <c r="AC86" s="12" t="s">
        <v>57</v>
      </c>
      <c r="AD86" s="12" t="s">
        <v>57</v>
      </c>
      <c r="AE86" s="12" t="s">
        <v>57</v>
      </c>
      <c r="AF86" s="12" t="s">
        <v>80</v>
      </c>
      <c r="AG86" s="96">
        <v>5</v>
      </c>
      <c r="AH86" s="12" t="s">
        <v>48</v>
      </c>
      <c r="AI86" s="12" t="s">
        <v>48</v>
      </c>
    </row>
    <row r="87" spans="2:35" ht="14.5" x14ac:dyDescent="0.35">
      <c r="B87" s="107" t="s">
        <v>290</v>
      </c>
      <c r="C87" s="12" t="s">
        <v>48</v>
      </c>
      <c r="D87" s="12" t="s">
        <v>75</v>
      </c>
      <c r="E87" s="12" t="s">
        <v>291</v>
      </c>
      <c r="F87" s="12" t="s">
        <v>48</v>
      </c>
      <c r="G87" s="12" t="s">
        <v>292</v>
      </c>
      <c r="H87" s="107" t="s">
        <v>293</v>
      </c>
      <c r="I87" s="12" t="s">
        <v>78</v>
      </c>
      <c r="J87" s="12" t="s">
        <v>54</v>
      </c>
      <c r="K87" s="12" t="s">
        <v>294</v>
      </c>
      <c r="L87" s="12" t="s">
        <v>119</v>
      </c>
      <c r="M87" s="95">
        <v>45852</v>
      </c>
      <c r="N87" s="12" t="s">
        <v>72</v>
      </c>
      <c r="O87" s="96" t="s">
        <v>48</v>
      </c>
      <c r="P87" s="12"/>
      <c r="Q87" s="13">
        <v>186579.07</v>
      </c>
      <c r="R87" s="12" t="s">
        <v>72</v>
      </c>
      <c r="S87" s="96">
        <f t="shared" si="1"/>
        <v>359.49724470134873</v>
      </c>
      <c r="T87" s="12" t="s">
        <v>48</v>
      </c>
      <c r="U87" s="96">
        <v>0</v>
      </c>
      <c r="V87" s="96">
        <v>519</v>
      </c>
      <c r="W87" s="96">
        <v>24</v>
      </c>
      <c r="X87" s="14">
        <v>92057.86</v>
      </c>
      <c r="Y87" s="14">
        <v>83456.960000000006</v>
      </c>
      <c r="Z87" s="15" t="s">
        <v>58</v>
      </c>
      <c r="AA87" s="12" t="s">
        <v>48</v>
      </c>
      <c r="AB87" s="12" t="s">
        <v>48</v>
      </c>
      <c r="AC87" s="12" t="s">
        <v>57</v>
      </c>
      <c r="AD87" s="12" t="s">
        <v>57</v>
      </c>
      <c r="AE87" s="12" t="s">
        <v>57</v>
      </c>
      <c r="AF87" s="12" t="s">
        <v>80</v>
      </c>
      <c r="AG87" s="96">
        <v>1</v>
      </c>
      <c r="AH87" s="12" t="s">
        <v>48</v>
      </c>
      <c r="AI87" s="12" t="s">
        <v>48</v>
      </c>
    </row>
    <row r="88" spans="2:35" ht="14.5" x14ac:dyDescent="0.35">
      <c r="B88" s="107" t="s">
        <v>295</v>
      </c>
      <c r="C88" s="12" t="s">
        <v>48</v>
      </c>
      <c r="D88" s="12" t="s">
        <v>75</v>
      </c>
      <c r="E88" s="12" t="s">
        <v>291</v>
      </c>
      <c r="F88" s="12" t="s">
        <v>48</v>
      </c>
      <c r="G88" s="12" t="s">
        <v>296</v>
      </c>
      <c r="H88" s="107" t="s">
        <v>297</v>
      </c>
      <c r="I88" s="12" t="s">
        <v>78</v>
      </c>
      <c r="J88" s="12" t="s">
        <v>298</v>
      </c>
      <c r="K88" s="12" t="s">
        <v>294</v>
      </c>
      <c r="L88" s="12" t="s">
        <v>68</v>
      </c>
      <c r="M88" s="95">
        <v>46372</v>
      </c>
      <c r="N88" s="12" t="s">
        <v>71</v>
      </c>
      <c r="O88" s="96" t="s">
        <v>48</v>
      </c>
      <c r="P88" s="12"/>
      <c r="Q88" s="13">
        <v>181329.93</v>
      </c>
      <c r="R88" s="12" t="s">
        <v>56</v>
      </c>
      <c r="S88" s="96">
        <f t="shared" si="1"/>
        <v>358.35954545454547</v>
      </c>
      <c r="T88" s="12" t="s">
        <v>48</v>
      </c>
      <c r="U88" s="96">
        <v>1065</v>
      </c>
      <c r="V88" s="96">
        <v>506</v>
      </c>
      <c r="W88" s="96">
        <v>11</v>
      </c>
      <c r="X88" s="14">
        <v>6108.98</v>
      </c>
      <c r="Y88" s="14">
        <v>0</v>
      </c>
      <c r="Z88" s="15" t="s">
        <v>57</v>
      </c>
      <c r="AA88" s="12" t="s">
        <v>48</v>
      </c>
      <c r="AB88" s="12" t="s">
        <v>48</v>
      </c>
      <c r="AC88" s="12" t="s">
        <v>57</v>
      </c>
      <c r="AD88" s="12" t="s">
        <v>57</v>
      </c>
      <c r="AE88" s="12" t="s">
        <v>57</v>
      </c>
      <c r="AF88" s="12" t="s">
        <v>80</v>
      </c>
      <c r="AG88" s="96">
        <v>4</v>
      </c>
      <c r="AH88" s="12" t="s">
        <v>48</v>
      </c>
      <c r="AI88" s="12" t="s">
        <v>48</v>
      </c>
    </row>
    <row r="89" spans="2:35" ht="14.5" x14ac:dyDescent="0.35">
      <c r="B89" s="107" t="s">
        <v>299</v>
      </c>
      <c r="C89" s="12" t="s">
        <v>48</v>
      </c>
      <c r="D89" s="12" t="s">
        <v>247</v>
      </c>
      <c r="E89" s="12" t="s">
        <v>300</v>
      </c>
      <c r="F89" s="12" t="s">
        <v>48</v>
      </c>
      <c r="G89" s="12" t="s">
        <v>301</v>
      </c>
      <c r="H89" s="107" t="s">
        <v>302</v>
      </c>
      <c r="I89" s="12" t="s">
        <v>78</v>
      </c>
      <c r="J89" s="12" t="s">
        <v>79</v>
      </c>
      <c r="K89" s="12" t="s">
        <v>294</v>
      </c>
      <c r="L89" s="12" t="s">
        <v>119</v>
      </c>
      <c r="M89" s="95">
        <v>44985</v>
      </c>
      <c r="N89" s="12" t="s">
        <v>72</v>
      </c>
      <c r="O89" s="96" t="s">
        <v>48</v>
      </c>
      <c r="P89" s="12"/>
      <c r="Q89" s="13">
        <v>158653.45000000001</v>
      </c>
      <c r="R89" s="12" t="s">
        <v>72</v>
      </c>
      <c r="S89" s="96">
        <f t="shared" si="1"/>
        <v>432.29822888283383</v>
      </c>
      <c r="T89" s="12" t="s">
        <v>48</v>
      </c>
      <c r="U89" s="96">
        <v>0</v>
      </c>
      <c r="V89" s="96">
        <v>367</v>
      </c>
      <c r="W89" s="96">
        <v>0</v>
      </c>
      <c r="X89" s="18">
        <v>226052</v>
      </c>
      <c r="Y89" s="18">
        <v>0</v>
      </c>
      <c r="Z89" s="16" t="s">
        <v>58</v>
      </c>
      <c r="AA89" s="12" t="s">
        <v>48</v>
      </c>
      <c r="AB89" s="12" t="s">
        <v>48</v>
      </c>
      <c r="AC89" s="12" t="s">
        <v>57</v>
      </c>
      <c r="AD89" s="12" t="s">
        <v>57</v>
      </c>
      <c r="AE89" s="12" t="s">
        <v>57</v>
      </c>
      <c r="AF89" s="12" t="s">
        <v>80</v>
      </c>
      <c r="AG89" s="96">
        <v>2</v>
      </c>
      <c r="AH89" s="12" t="s">
        <v>48</v>
      </c>
      <c r="AI89" s="12" t="s">
        <v>48</v>
      </c>
    </row>
    <row r="90" spans="2:35" ht="14.5" x14ac:dyDescent="0.35">
      <c r="B90" s="107" t="s">
        <v>303</v>
      </c>
      <c r="C90" s="12" t="s">
        <v>48</v>
      </c>
      <c r="D90" s="12" t="s">
        <v>235</v>
      </c>
      <c r="E90" s="12" t="s">
        <v>300</v>
      </c>
      <c r="F90" s="120" t="s">
        <v>48</v>
      </c>
      <c r="G90" s="94" t="s">
        <v>304</v>
      </c>
      <c r="H90" s="107" t="s">
        <v>305</v>
      </c>
      <c r="I90" s="12" t="s">
        <v>53</v>
      </c>
      <c r="J90" s="12" t="s">
        <v>128</v>
      </c>
      <c r="K90" s="12" t="s">
        <v>67</v>
      </c>
      <c r="L90" s="12" t="s">
        <v>68</v>
      </c>
      <c r="M90" s="95">
        <v>46394</v>
      </c>
      <c r="N90" s="12" t="s">
        <v>71</v>
      </c>
      <c r="O90" s="96" t="s">
        <v>48</v>
      </c>
      <c r="P90" s="12"/>
      <c r="Q90" s="13">
        <v>0</v>
      </c>
      <c r="R90" s="12" t="s">
        <v>56</v>
      </c>
      <c r="S90" s="96"/>
      <c r="T90" s="12" t="s">
        <v>48</v>
      </c>
      <c r="U90" s="96" t="s">
        <v>3</v>
      </c>
      <c r="V90" s="96">
        <v>0</v>
      </c>
      <c r="W90" s="96">
        <v>0</v>
      </c>
      <c r="X90" s="14">
        <v>0</v>
      </c>
      <c r="Y90" s="14">
        <v>0</v>
      </c>
      <c r="Z90" s="15" t="s">
        <v>57</v>
      </c>
      <c r="AA90" s="12" t="s">
        <v>48</v>
      </c>
      <c r="AB90" s="12" t="s">
        <v>48</v>
      </c>
      <c r="AC90" s="12" t="s">
        <v>57</v>
      </c>
      <c r="AD90" s="12" t="s">
        <v>2</v>
      </c>
      <c r="AE90" s="12" t="s">
        <v>2</v>
      </c>
      <c r="AF90" s="12" t="s">
        <v>80</v>
      </c>
      <c r="AG90" s="118">
        <v>0</v>
      </c>
      <c r="AH90" s="12" t="s">
        <v>48</v>
      </c>
      <c r="AI90" s="12" t="s">
        <v>48</v>
      </c>
    </row>
    <row r="91" spans="2:35" ht="14.5" x14ac:dyDescent="0.35">
      <c r="B91" s="12" t="s">
        <v>66</v>
      </c>
      <c r="C91" s="12" t="s">
        <v>48</v>
      </c>
      <c r="D91" s="12" t="s">
        <v>306</v>
      </c>
      <c r="E91" s="12" t="s">
        <v>307</v>
      </c>
      <c r="F91" s="120" t="s">
        <v>308</v>
      </c>
      <c r="G91" s="94" t="s">
        <v>309</v>
      </c>
      <c r="H91" s="12" t="s">
        <v>310</v>
      </c>
      <c r="I91" s="12" t="s">
        <v>89</v>
      </c>
      <c r="J91" s="12" t="s">
        <v>66</v>
      </c>
      <c r="K91" s="12" t="s">
        <v>67</v>
      </c>
      <c r="L91" s="12" t="s">
        <v>68</v>
      </c>
      <c r="M91" s="95">
        <v>46202</v>
      </c>
      <c r="N91" s="12" t="s">
        <v>71</v>
      </c>
      <c r="O91" s="96">
        <v>3003</v>
      </c>
      <c r="P91" s="12" t="s">
        <v>90</v>
      </c>
      <c r="Q91" s="17">
        <v>1800000</v>
      </c>
      <c r="R91" s="12" t="s">
        <v>56</v>
      </c>
      <c r="S91" s="96">
        <f>Q91/V91</f>
        <v>599.40059940059939</v>
      </c>
      <c r="T91" s="12" t="s">
        <v>48</v>
      </c>
      <c r="U91" s="96" t="s">
        <v>3</v>
      </c>
      <c r="V91" s="96">
        <f>O91</f>
        <v>3003</v>
      </c>
      <c r="W91" s="96">
        <v>74</v>
      </c>
      <c r="X91" s="16">
        <v>187220.46000000002</v>
      </c>
      <c r="Y91" s="16">
        <v>20165.13</v>
      </c>
      <c r="Z91" s="15" t="s">
        <v>58</v>
      </c>
      <c r="AA91" s="12" t="s">
        <v>58</v>
      </c>
      <c r="AB91" s="12" t="s">
        <v>91</v>
      </c>
      <c r="AC91" s="12" t="s">
        <v>57</v>
      </c>
      <c r="AD91" s="12" t="s">
        <v>57</v>
      </c>
      <c r="AE91" s="12" t="s">
        <v>57</v>
      </c>
      <c r="AF91" s="12" t="s">
        <v>80</v>
      </c>
      <c r="AG91" s="96">
        <v>9</v>
      </c>
      <c r="AH91" s="12" t="s">
        <v>48</v>
      </c>
      <c r="AI91" s="12" t="s">
        <v>48</v>
      </c>
    </row>
    <row r="92" spans="2:35" ht="14.5" x14ac:dyDescent="0.35">
      <c r="B92" s="107" t="s">
        <v>311</v>
      </c>
      <c r="C92" s="12" t="s">
        <v>48</v>
      </c>
      <c r="D92" s="12" t="s">
        <v>306</v>
      </c>
      <c r="E92" s="12" t="s">
        <v>307</v>
      </c>
      <c r="F92" s="12" t="s">
        <v>48</v>
      </c>
      <c r="G92" s="94" t="s">
        <v>312</v>
      </c>
      <c r="H92" s="107" t="s">
        <v>313</v>
      </c>
      <c r="I92" s="12" t="s">
        <v>53</v>
      </c>
      <c r="J92" s="12" t="s">
        <v>54</v>
      </c>
      <c r="K92" s="12" t="s">
        <v>67</v>
      </c>
      <c r="L92" s="12" t="s">
        <v>68</v>
      </c>
      <c r="M92" s="95">
        <v>45838</v>
      </c>
      <c r="N92" s="12" t="s">
        <v>71</v>
      </c>
      <c r="O92" s="96" t="s">
        <v>48</v>
      </c>
      <c r="P92" s="12"/>
      <c r="Q92" s="13">
        <v>236244.55</v>
      </c>
      <c r="R92" s="12" t="s">
        <v>56</v>
      </c>
      <c r="S92" s="96">
        <f>Q92/V92</f>
        <v>494.23546025104599</v>
      </c>
      <c r="T92" s="12" t="s">
        <v>48</v>
      </c>
      <c r="U92" s="13" t="s">
        <v>2</v>
      </c>
      <c r="V92" s="96">
        <v>478</v>
      </c>
      <c r="W92" s="96">
        <v>0</v>
      </c>
      <c r="X92" s="14">
        <v>183830</v>
      </c>
      <c r="Y92" s="14">
        <v>43588</v>
      </c>
      <c r="Z92" s="15" t="s">
        <v>57</v>
      </c>
      <c r="AA92" s="12" t="s">
        <v>48</v>
      </c>
      <c r="AB92" s="12" t="s">
        <v>48</v>
      </c>
      <c r="AC92" s="12" t="s">
        <v>57</v>
      </c>
      <c r="AD92" s="12" t="s">
        <v>57</v>
      </c>
      <c r="AE92" s="12" t="s">
        <v>57</v>
      </c>
      <c r="AF92" s="12" t="s">
        <v>59</v>
      </c>
      <c r="AG92" s="118">
        <v>3</v>
      </c>
      <c r="AH92" s="12" t="s">
        <v>48</v>
      </c>
      <c r="AI92" s="12" t="s">
        <v>48</v>
      </c>
    </row>
    <row r="93" spans="2:35" ht="14.5" x14ac:dyDescent="0.35">
      <c r="B93" s="107" t="s">
        <v>314</v>
      </c>
      <c r="C93" s="12" t="s">
        <v>48</v>
      </c>
      <c r="D93" s="12" t="s">
        <v>306</v>
      </c>
      <c r="E93" s="12" t="s">
        <v>307</v>
      </c>
      <c r="F93" s="12" t="s">
        <v>48</v>
      </c>
      <c r="G93" s="12" t="s">
        <v>315</v>
      </c>
      <c r="H93" s="107" t="s">
        <v>316</v>
      </c>
      <c r="I93" s="12" t="s">
        <v>53</v>
      </c>
      <c r="J93" s="12" t="s">
        <v>128</v>
      </c>
      <c r="K93" s="12" t="s">
        <v>67</v>
      </c>
      <c r="L93" s="12" t="s">
        <v>119</v>
      </c>
      <c r="M93" s="95">
        <v>45643</v>
      </c>
      <c r="N93" s="12" t="s">
        <v>72</v>
      </c>
      <c r="O93" s="96" t="s">
        <v>48</v>
      </c>
      <c r="P93" s="12"/>
      <c r="Q93" s="13">
        <f>X93</f>
        <v>780758</v>
      </c>
      <c r="R93" s="12" t="s">
        <v>72</v>
      </c>
      <c r="S93" s="96">
        <f>Q93/V93</f>
        <v>411.57511860832892</v>
      </c>
      <c r="T93" s="12" t="s">
        <v>48</v>
      </c>
      <c r="U93" s="13">
        <v>10991</v>
      </c>
      <c r="V93" s="96">
        <v>1897</v>
      </c>
      <c r="W93" s="96">
        <v>3</v>
      </c>
      <c r="X93" s="14">
        <v>780758</v>
      </c>
      <c r="Y93" s="14">
        <v>11166</v>
      </c>
      <c r="Z93" s="16" t="s">
        <v>58</v>
      </c>
      <c r="AA93" s="12" t="s">
        <v>48</v>
      </c>
      <c r="AB93" s="12" t="s">
        <v>48</v>
      </c>
      <c r="AC93" s="12" t="s">
        <v>57</v>
      </c>
      <c r="AD93" s="12" t="s">
        <v>57</v>
      </c>
      <c r="AE93" s="12" t="s">
        <v>57</v>
      </c>
      <c r="AF93" s="12" t="s">
        <v>80</v>
      </c>
      <c r="AG93" s="96">
        <v>6</v>
      </c>
      <c r="AH93" s="12" t="s">
        <v>48</v>
      </c>
      <c r="AI93" s="12" t="s">
        <v>48</v>
      </c>
    </row>
    <row r="94" spans="2:35" ht="14.5" x14ac:dyDescent="0.35">
      <c r="B94" s="107" t="s">
        <v>120</v>
      </c>
      <c r="C94" s="12" t="s">
        <v>48</v>
      </c>
      <c r="D94" s="12" t="s">
        <v>306</v>
      </c>
      <c r="E94" s="12" t="s">
        <v>307</v>
      </c>
      <c r="F94" s="12" t="s">
        <v>48</v>
      </c>
      <c r="G94" s="12" t="s">
        <v>317</v>
      </c>
      <c r="H94" s="107" t="s">
        <v>316</v>
      </c>
      <c r="I94" s="12" t="s">
        <v>53</v>
      </c>
      <c r="J94" s="12"/>
      <c r="K94" s="12" t="s">
        <v>55</v>
      </c>
      <c r="L94" s="12"/>
      <c r="M94" s="95" t="s">
        <v>48</v>
      </c>
      <c r="N94" s="12"/>
      <c r="O94" s="96" t="s">
        <v>48</v>
      </c>
      <c r="P94" s="12"/>
      <c r="Q94" s="13">
        <v>0</v>
      </c>
      <c r="R94" s="12"/>
      <c r="S94" s="96">
        <v>0</v>
      </c>
      <c r="T94" s="12" t="s">
        <v>48</v>
      </c>
      <c r="U94" s="96">
        <v>0</v>
      </c>
      <c r="V94" s="96">
        <v>0</v>
      </c>
      <c r="W94" s="96" t="s">
        <v>60</v>
      </c>
      <c r="X94" s="14">
        <v>0</v>
      </c>
      <c r="Y94" s="14">
        <v>0</v>
      </c>
      <c r="Z94" s="15" t="s">
        <v>57</v>
      </c>
      <c r="AA94" s="12" t="s">
        <v>48</v>
      </c>
      <c r="AB94" s="12" t="s">
        <v>48</v>
      </c>
      <c r="AC94" s="12" t="s">
        <v>57</v>
      </c>
      <c r="AD94" s="12" t="s">
        <v>57</v>
      </c>
      <c r="AE94" s="12" t="s">
        <v>57</v>
      </c>
      <c r="AF94" s="12" t="s">
        <v>80</v>
      </c>
      <c r="AG94" s="96" t="s">
        <v>60</v>
      </c>
      <c r="AH94" s="12" t="s">
        <v>48</v>
      </c>
      <c r="AI94" s="12" t="s">
        <v>48</v>
      </c>
    </row>
    <row r="95" spans="2:35" ht="14.5" x14ac:dyDescent="0.35">
      <c r="B95" s="107" t="s">
        <v>318</v>
      </c>
      <c r="C95" s="12" t="s">
        <v>48</v>
      </c>
      <c r="D95" s="12" t="s">
        <v>319</v>
      </c>
      <c r="E95" s="12" t="s">
        <v>307</v>
      </c>
      <c r="F95" s="12" t="s">
        <v>48</v>
      </c>
      <c r="G95" s="12" t="s">
        <v>320</v>
      </c>
      <c r="H95" s="107" t="s">
        <v>321</v>
      </c>
      <c r="I95" s="12" t="s">
        <v>78</v>
      </c>
      <c r="J95" s="12" t="s">
        <v>128</v>
      </c>
      <c r="K95" s="12" t="s">
        <v>67</v>
      </c>
      <c r="L95" s="12" t="s">
        <v>119</v>
      </c>
      <c r="M95" s="95">
        <v>45768</v>
      </c>
      <c r="N95" s="12" t="s">
        <v>72</v>
      </c>
      <c r="O95" s="96" t="s">
        <v>48</v>
      </c>
      <c r="P95" s="12"/>
      <c r="Q95" s="13">
        <v>38430.32</v>
      </c>
      <c r="R95" s="12" t="s">
        <v>72</v>
      </c>
      <c r="S95" s="96"/>
      <c r="T95" s="12" t="s">
        <v>48</v>
      </c>
      <c r="U95" s="96">
        <v>0</v>
      </c>
      <c r="V95" s="96">
        <v>0</v>
      </c>
      <c r="W95" s="96">
        <v>4</v>
      </c>
      <c r="X95" s="14">
        <v>40426.32</v>
      </c>
      <c r="Y95" s="14">
        <v>37789.620000000003</v>
      </c>
      <c r="Z95" s="15" t="s">
        <v>58</v>
      </c>
      <c r="AA95" s="12" t="s">
        <v>48</v>
      </c>
      <c r="AB95" s="12" t="s">
        <v>48</v>
      </c>
      <c r="AC95" s="12" t="s">
        <v>57</v>
      </c>
      <c r="AD95" s="12" t="s">
        <v>2</v>
      </c>
      <c r="AE95" s="12" t="s">
        <v>2</v>
      </c>
      <c r="AF95" s="12" t="s">
        <v>80</v>
      </c>
      <c r="AG95" s="96">
        <v>3</v>
      </c>
      <c r="AH95" s="12" t="s">
        <v>48</v>
      </c>
      <c r="AI95" s="12" t="s">
        <v>48</v>
      </c>
    </row>
    <row r="96" spans="2:35" ht="17.25" customHeight="1" x14ac:dyDescent="0.35">
      <c r="B96" s="107" t="s">
        <v>322</v>
      </c>
      <c r="C96" s="12" t="s">
        <v>48</v>
      </c>
      <c r="D96" s="12" t="s">
        <v>323</v>
      </c>
      <c r="E96" s="12" t="s">
        <v>307</v>
      </c>
      <c r="F96" s="12" t="s">
        <v>48</v>
      </c>
      <c r="G96" s="12" t="s">
        <v>324</v>
      </c>
      <c r="H96" s="107" t="s">
        <v>325</v>
      </c>
      <c r="I96" s="12" t="s">
        <v>78</v>
      </c>
      <c r="J96" s="12" t="s">
        <v>54</v>
      </c>
      <c r="K96" s="12" t="s">
        <v>294</v>
      </c>
      <c r="L96" s="12" t="s">
        <v>119</v>
      </c>
      <c r="M96" s="95">
        <v>45091</v>
      </c>
      <c r="N96" s="12" t="s">
        <v>72</v>
      </c>
      <c r="O96" s="96" t="s">
        <v>48</v>
      </c>
      <c r="P96" s="12"/>
      <c r="Q96" s="13">
        <v>103320.82</v>
      </c>
      <c r="R96" s="12" t="s">
        <v>72</v>
      </c>
      <c r="S96" s="96">
        <v>0</v>
      </c>
      <c r="T96" s="12" t="s">
        <v>48</v>
      </c>
      <c r="U96" s="96">
        <v>350</v>
      </c>
      <c r="V96" s="96">
        <v>0</v>
      </c>
      <c r="W96" s="96">
        <v>0</v>
      </c>
      <c r="X96" s="18">
        <v>216719</v>
      </c>
      <c r="Y96" s="18">
        <v>0</v>
      </c>
      <c r="Z96" s="16" t="s">
        <v>58</v>
      </c>
      <c r="AA96" s="12" t="s">
        <v>48</v>
      </c>
      <c r="AB96" s="12" t="s">
        <v>48</v>
      </c>
      <c r="AC96" s="12" t="s">
        <v>57</v>
      </c>
      <c r="AD96" s="12" t="s">
        <v>57</v>
      </c>
      <c r="AE96" s="12" t="s">
        <v>57</v>
      </c>
      <c r="AF96" s="12" t="s">
        <v>80</v>
      </c>
      <c r="AG96" s="96">
        <v>0</v>
      </c>
      <c r="AH96" s="12" t="s">
        <v>48</v>
      </c>
      <c r="AI96" s="12" t="s">
        <v>48</v>
      </c>
    </row>
    <row r="97" spans="2:35" ht="14.5" x14ac:dyDescent="0.35">
      <c r="B97" s="12" t="s">
        <v>326</v>
      </c>
      <c r="C97" s="12" t="s">
        <v>48</v>
      </c>
      <c r="D97" s="12" t="s">
        <v>323</v>
      </c>
      <c r="E97" s="12" t="s">
        <v>327</v>
      </c>
      <c r="F97" s="12" t="s">
        <v>48</v>
      </c>
      <c r="G97" s="12" t="s">
        <v>328</v>
      </c>
      <c r="H97" s="12" t="s">
        <v>329</v>
      </c>
      <c r="I97" s="12" t="s">
        <v>78</v>
      </c>
      <c r="J97" s="12" t="s">
        <v>66</v>
      </c>
      <c r="K97" s="12" t="s">
        <v>294</v>
      </c>
      <c r="L97" s="12" t="s">
        <v>68</v>
      </c>
      <c r="M97" s="95">
        <v>46106</v>
      </c>
      <c r="N97" s="12" t="s">
        <v>71</v>
      </c>
      <c r="O97" s="96" t="s">
        <v>48</v>
      </c>
      <c r="P97" s="12"/>
      <c r="Q97" s="13">
        <v>35715</v>
      </c>
      <c r="R97" s="12" t="s">
        <v>56</v>
      </c>
      <c r="S97" s="96">
        <f>Q97/V97</f>
        <v>82.482678983833722</v>
      </c>
      <c r="T97" s="12" t="s">
        <v>48</v>
      </c>
      <c r="U97" s="96" t="s">
        <v>3</v>
      </c>
      <c r="V97" s="96">
        <v>433</v>
      </c>
      <c r="W97" s="96">
        <v>17</v>
      </c>
      <c r="X97" s="14">
        <v>621.4</v>
      </c>
      <c r="Y97" s="14">
        <v>0</v>
      </c>
      <c r="Z97" s="15" t="s">
        <v>57</v>
      </c>
      <c r="AA97" s="12" t="s">
        <v>48</v>
      </c>
      <c r="AB97" s="12" t="s">
        <v>48</v>
      </c>
      <c r="AC97" s="12" t="s">
        <v>57</v>
      </c>
      <c r="AD97" s="12" t="s">
        <v>57</v>
      </c>
      <c r="AE97" s="12" t="s">
        <v>57</v>
      </c>
      <c r="AF97" s="12" t="s">
        <v>80</v>
      </c>
      <c r="AG97" s="96">
        <v>3</v>
      </c>
      <c r="AH97" s="12" t="s">
        <v>48</v>
      </c>
      <c r="AI97" s="12" t="s">
        <v>48</v>
      </c>
    </row>
    <row r="98" spans="2:35" ht="14.5" x14ac:dyDescent="0.35">
      <c r="B98" s="107" t="s">
        <v>120</v>
      </c>
      <c r="C98" s="12" t="s">
        <v>48</v>
      </c>
      <c r="D98" s="12" t="s">
        <v>323</v>
      </c>
      <c r="E98" s="12" t="s">
        <v>327</v>
      </c>
      <c r="F98" s="12" t="s">
        <v>48</v>
      </c>
      <c r="G98" s="12" t="s">
        <v>330</v>
      </c>
      <c r="H98" s="107" t="s">
        <v>331</v>
      </c>
      <c r="I98" s="12" t="s">
        <v>78</v>
      </c>
      <c r="J98" s="12"/>
      <c r="K98" s="12" t="s">
        <v>55</v>
      </c>
      <c r="L98" s="12"/>
      <c r="M98" s="95" t="s">
        <v>48</v>
      </c>
      <c r="N98" s="12"/>
      <c r="O98" s="96" t="s">
        <v>48</v>
      </c>
      <c r="P98" s="12"/>
      <c r="Q98" s="13">
        <v>35392</v>
      </c>
      <c r="R98" s="12" t="s">
        <v>56</v>
      </c>
      <c r="S98" s="96">
        <v>0</v>
      </c>
      <c r="T98" s="12" t="s">
        <v>48</v>
      </c>
      <c r="U98" s="96">
        <v>0</v>
      </c>
      <c r="V98" s="96">
        <v>0</v>
      </c>
      <c r="W98" s="96">
        <v>0</v>
      </c>
      <c r="X98" s="14">
        <v>0</v>
      </c>
      <c r="Y98" s="14">
        <v>0</v>
      </c>
      <c r="Z98" s="15" t="s">
        <v>57</v>
      </c>
      <c r="AA98" s="12" t="s">
        <v>48</v>
      </c>
      <c r="AB98" s="12" t="s">
        <v>48</v>
      </c>
      <c r="AC98" s="12" t="s">
        <v>57</v>
      </c>
      <c r="AD98" s="12" t="s">
        <v>57</v>
      </c>
      <c r="AE98" s="12" t="s">
        <v>57</v>
      </c>
      <c r="AF98" s="12" t="s">
        <v>80</v>
      </c>
      <c r="AG98" s="96">
        <v>0</v>
      </c>
      <c r="AH98" s="12" t="s">
        <v>48</v>
      </c>
      <c r="AI98" s="12" t="s">
        <v>48</v>
      </c>
    </row>
    <row r="99" spans="2:35" ht="14.5" x14ac:dyDescent="0.35">
      <c r="B99" s="107" t="s">
        <v>332</v>
      </c>
      <c r="C99" s="12" t="s">
        <v>48</v>
      </c>
      <c r="D99" s="12" t="s">
        <v>75</v>
      </c>
      <c r="E99" s="12" t="s">
        <v>333</v>
      </c>
      <c r="F99" s="12" t="s">
        <v>48</v>
      </c>
      <c r="G99" s="12" t="s">
        <v>334</v>
      </c>
      <c r="H99" s="107" t="s">
        <v>335</v>
      </c>
      <c r="I99" s="12" t="s">
        <v>78</v>
      </c>
      <c r="J99" s="12" t="s">
        <v>128</v>
      </c>
      <c r="K99" s="12" t="s">
        <v>55</v>
      </c>
      <c r="L99" s="12"/>
      <c r="M99" s="95" t="s">
        <v>48</v>
      </c>
      <c r="N99" s="12"/>
      <c r="O99" s="96" t="s">
        <v>48</v>
      </c>
      <c r="P99" s="12"/>
      <c r="Q99" s="13">
        <v>405941.87</v>
      </c>
      <c r="R99" s="12"/>
      <c r="S99" s="96" t="s">
        <v>60</v>
      </c>
      <c r="T99" s="12" t="s">
        <v>48</v>
      </c>
      <c r="U99" s="96">
        <v>0</v>
      </c>
      <c r="V99" s="96">
        <v>0</v>
      </c>
      <c r="W99" s="96">
        <v>0</v>
      </c>
      <c r="X99" s="14">
        <v>0</v>
      </c>
      <c r="Y99" s="14">
        <v>0</v>
      </c>
      <c r="Z99" s="15" t="s">
        <v>57</v>
      </c>
      <c r="AA99" s="12" t="s">
        <v>48</v>
      </c>
      <c r="AB99" s="12" t="s">
        <v>48</v>
      </c>
      <c r="AC99" s="12" t="s">
        <v>58</v>
      </c>
      <c r="AD99" s="12" t="s">
        <v>57</v>
      </c>
      <c r="AE99" s="12" t="s">
        <v>57</v>
      </c>
      <c r="AF99" s="12" t="s">
        <v>80</v>
      </c>
      <c r="AG99" s="96">
        <v>0</v>
      </c>
      <c r="AH99" s="12" t="s">
        <v>48</v>
      </c>
      <c r="AI99" s="12" t="s">
        <v>48</v>
      </c>
    </row>
    <row r="100" spans="2:35" ht="14.5" x14ac:dyDescent="0.35">
      <c r="B100" s="107" t="s">
        <v>120</v>
      </c>
      <c r="C100" s="12" t="s">
        <v>48</v>
      </c>
      <c r="D100" s="12" t="s">
        <v>75</v>
      </c>
      <c r="E100" s="12" t="s">
        <v>333</v>
      </c>
      <c r="F100" s="12" t="s">
        <v>48</v>
      </c>
      <c r="G100" s="12" t="s">
        <v>336</v>
      </c>
      <c r="H100" s="107" t="s">
        <v>337</v>
      </c>
      <c r="I100" s="12" t="s">
        <v>78</v>
      </c>
      <c r="J100" s="12"/>
      <c r="K100" s="12" t="s">
        <v>55</v>
      </c>
      <c r="L100" s="12"/>
      <c r="M100" s="95" t="s">
        <v>48</v>
      </c>
      <c r="N100" s="12"/>
      <c r="O100" s="96" t="s">
        <v>48</v>
      </c>
      <c r="P100" s="12"/>
      <c r="Q100" s="13">
        <v>0</v>
      </c>
      <c r="R100" s="12"/>
      <c r="S100" s="96">
        <v>0</v>
      </c>
      <c r="T100" s="12" t="s">
        <v>48</v>
      </c>
      <c r="U100" s="96">
        <v>0</v>
      </c>
      <c r="V100" s="96">
        <v>0</v>
      </c>
      <c r="W100" s="96">
        <v>0</v>
      </c>
      <c r="X100" s="14">
        <v>0</v>
      </c>
      <c r="Y100" s="14">
        <v>0</v>
      </c>
      <c r="Z100" s="15" t="s">
        <v>57</v>
      </c>
      <c r="AA100" s="12" t="s">
        <v>48</v>
      </c>
      <c r="AB100" s="12" t="s">
        <v>48</v>
      </c>
      <c r="AC100" s="12" t="s">
        <v>57</v>
      </c>
      <c r="AD100" s="12" t="s">
        <v>57</v>
      </c>
      <c r="AE100" s="12" t="s">
        <v>57</v>
      </c>
      <c r="AF100" s="12" t="s">
        <v>80</v>
      </c>
      <c r="AG100" s="96" t="s">
        <v>60</v>
      </c>
      <c r="AH100" s="12" t="s">
        <v>48</v>
      </c>
      <c r="AI100" s="12" t="s">
        <v>48</v>
      </c>
    </row>
    <row r="101" spans="2:35" ht="14.5" x14ac:dyDescent="0.35">
      <c r="B101" s="107" t="s">
        <v>332</v>
      </c>
      <c r="C101" s="12" t="s">
        <v>48</v>
      </c>
      <c r="D101" s="12" t="s">
        <v>75</v>
      </c>
      <c r="E101" s="12" t="s">
        <v>333</v>
      </c>
      <c r="F101" s="12" t="s">
        <v>48</v>
      </c>
      <c r="G101" s="12" t="s">
        <v>338</v>
      </c>
      <c r="H101" s="107" t="s">
        <v>335</v>
      </c>
      <c r="I101" s="12" t="s">
        <v>53</v>
      </c>
      <c r="J101" s="12" t="s">
        <v>128</v>
      </c>
      <c r="K101" s="12" t="s">
        <v>67</v>
      </c>
      <c r="L101" s="12" t="s">
        <v>68</v>
      </c>
      <c r="M101" s="95">
        <v>46174</v>
      </c>
      <c r="N101" s="12" t="s">
        <v>71</v>
      </c>
      <c r="O101" s="96" t="s">
        <v>48</v>
      </c>
      <c r="P101" s="12"/>
      <c r="Q101" s="13">
        <v>404021</v>
      </c>
      <c r="R101" s="12" t="s">
        <v>56</v>
      </c>
      <c r="S101" s="96"/>
      <c r="T101" s="12" t="s">
        <v>48</v>
      </c>
      <c r="U101" s="96" t="s">
        <v>3</v>
      </c>
      <c r="V101" s="96">
        <v>739</v>
      </c>
      <c r="W101" s="96">
        <v>0</v>
      </c>
      <c r="X101" s="14">
        <v>919</v>
      </c>
      <c r="Y101" s="14">
        <v>919</v>
      </c>
      <c r="Z101" s="15" t="s">
        <v>58</v>
      </c>
      <c r="AA101" s="12" t="s">
        <v>48</v>
      </c>
      <c r="AB101" s="12" t="s">
        <v>48</v>
      </c>
      <c r="AC101" s="12" t="s">
        <v>58</v>
      </c>
      <c r="AD101" s="12" t="s">
        <v>2</v>
      </c>
      <c r="AE101" s="12" t="s">
        <v>2</v>
      </c>
      <c r="AF101" s="12" t="s">
        <v>80</v>
      </c>
      <c r="AG101" s="96">
        <v>5</v>
      </c>
      <c r="AH101" s="12" t="s">
        <v>48</v>
      </c>
      <c r="AI101" s="12" t="s">
        <v>48</v>
      </c>
    </row>
    <row r="102" spans="2:35" ht="14.5" x14ac:dyDescent="0.35">
      <c r="B102" s="107" t="s">
        <v>339</v>
      </c>
      <c r="C102" s="12" t="s">
        <v>48</v>
      </c>
      <c r="D102" s="12" t="s">
        <v>235</v>
      </c>
      <c r="E102" s="12" t="s">
        <v>340</v>
      </c>
      <c r="F102" s="12" t="s">
        <v>48</v>
      </c>
      <c r="G102" s="12" t="s">
        <v>341</v>
      </c>
      <c r="H102" s="107" t="s">
        <v>342</v>
      </c>
      <c r="I102" s="12" t="s">
        <v>53</v>
      </c>
      <c r="J102" s="12" t="s">
        <v>54</v>
      </c>
      <c r="K102" s="12" t="s">
        <v>67</v>
      </c>
      <c r="L102" s="12" t="s">
        <v>119</v>
      </c>
      <c r="M102" s="95">
        <v>45198</v>
      </c>
      <c r="N102" s="12" t="s">
        <v>72</v>
      </c>
      <c r="O102" s="96" t="s">
        <v>48</v>
      </c>
      <c r="P102" s="12"/>
      <c r="Q102" s="13">
        <f>X102</f>
        <v>364233</v>
      </c>
      <c r="R102" s="12" t="s">
        <v>72</v>
      </c>
      <c r="S102" s="96">
        <f>Q102/V102</f>
        <v>2349.8903225806453</v>
      </c>
      <c r="T102" s="12" t="s">
        <v>48</v>
      </c>
      <c r="U102" s="13">
        <v>2808</v>
      </c>
      <c r="V102" s="96">
        <v>155</v>
      </c>
      <c r="W102" s="96">
        <v>7</v>
      </c>
      <c r="X102" s="14">
        <v>364233</v>
      </c>
      <c r="Y102" s="14">
        <v>0</v>
      </c>
      <c r="Z102" s="16" t="s">
        <v>58</v>
      </c>
      <c r="AA102" s="12" t="s">
        <v>48</v>
      </c>
      <c r="AB102" s="12" t="s">
        <v>48</v>
      </c>
      <c r="AC102" s="12" t="s">
        <v>57</v>
      </c>
      <c r="AD102" s="12" t="s">
        <v>57</v>
      </c>
      <c r="AE102" s="12" t="s">
        <v>57</v>
      </c>
      <c r="AF102" s="12" t="s">
        <v>80</v>
      </c>
      <c r="AG102" s="96">
        <v>0</v>
      </c>
      <c r="AH102" s="12" t="s">
        <v>48</v>
      </c>
      <c r="AI102" s="12" t="s">
        <v>48</v>
      </c>
    </row>
    <row r="103" spans="2:35" ht="14.5" x14ac:dyDescent="0.35">
      <c r="B103" s="107" t="s">
        <v>343</v>
      </c>
      <c r="C103" s="12" t="s">
        <v>48</v>
      </c>
      <c r="D103" s="12" t="s">
        <v>247</v>
      </c>
      <c r="E103" s="12" t="s">
        <v>340</v>
      </c>
      <c r="F103" s="12" t="s">
        <v>48</v>
      </c>
      <c r="G103" s="12" t="s">
        <v>344</v>
      </c>
      <c r="H103" s="107" t="s">
        <v>345</v>
      </c>
      <c r="I103" s="12" t="s">
        <v>78</v>
      </c>
      <c r="J103" s="12" t="s">
        <v>128</v>
      </c>
      <c r="K103" s="12" t="s">
        <v>67</v>
      </c>
      <c r="L103" s="12" t="s">
        <v>68</v>
      </c>
      <c r="M103" s="95">
        <v>46192</v>
      </c>
      <c r="N103" s="12" t="s">
        <v>71</v>
      </c>
      <c r="O103" s="96" t="s">
        <v>48</v>
      </c>
      <c r="P103" s="12"/>
      <c r="Q103" s="13">
        <v>121993</v>
      </c>
      <c r="R103" s="12" t="s">
        <v>56</v>
      </c>
      <c r="S103" s="96">
        <v>0</v>
      </c>
      <c r="T103" s="12" t="s">
        <v>48</v>
      </c>
      <c r="U103" s="96">
        <v>445</v>
      </c>
      <c r="V103" s="96">
        <v>529</v>
      </c>
      <c r="W103" s="96">
        <v>45</v>
      </c>
      <c r="X103" s="14">
        <v>3905</v>
      </c>
      <c r="Y103" s="14">
        <v>3905</v>
      </c>
      <c r="Z103" s="15" t="s">
        <v>57</v>
      </c>
      <c r="AA103" s="12" t="s">
        <v>48</v>
      </c>
      <c r="AB103" s="12" t="s">
        <v>48</v>
      </c>
      <c r="AC103" s="12" t="s">
        <v>57</v>
      </c>
      <c r="AD103" s="12" t="s">
        <v>57</v>
      </c>
      <c r="AE103" s="12" t="s">
        <v>57</v>
      </c>
      <c r="AF103" s="12" t="s">
        <v>59</v>
      </c>
      <c r="AG103" s="96">
        <v>3</v>
      </c>
      <c r="AH103" s="12" t="s">
        <v>48</v>
      </c>
      <c r="AI103" s="12" t="s">
        <v>48</v>
      </c>
    </row>
    <row r="104" spans="2:35" ht="14.5" x14ac:dyDescent="0.35">
      <c r="B104" s="107" t="s">
        <v>346</v>
      </c>
      <c r="C104" s="12" t="s">
        <v>48</v>
      </c>
      <c r="D104" s="12" t="s">
        <v>247</v>
      </c>
      <c r="E104" s="12" t="s">
        <v>340</v>
      </c>
      <c r="F104" s="12" t="s">
        <v>48</v>
      </c>
      <c r="G104" s="12" t="s">
        <v>347</v>
      </c>
      <c r="H104" s="107" t="s">
        <v>348</v>
      </c>
      <c r="I104" s="12" t="s">
        <v>78</v>
      </c>
      <c r="J104" s="12" t="s">
        <v>54</v>
      </c>
      <c r="K104" s="12" t="s">
        <v>67</v>
      </c>
      <c r="L104" s="12" t="s">
        <v>349</v>
      </c>
      <c r="M104" s="95">
        <v>45847</v>
      </c>
      <c r="N104" s="12" t="s">
        <v>72</v>
      </c>
      <c r="O104" s="96" t="s">
        <v>48</v>
      </c>
      <c r="P104" s="12"/>
      <c r="Q104" s="13">
        <v>117061.57</v>
      </c>
      <c r="R104" s="12" t="s">
        <v>72</v>
      </c>
      <c r="S104" s="96">
        <v>0</v>
      </c>
      <c r="T104" s="12" t="s">
        <v>48</v>
      </c>
      <c r="U104" s="96">
        <v>317</v>
      </c>
      <c r="V104" s="96">
        <v>396</v>
      </c>
      <c r="W104" s="96">
        <v>5</v>
      </c>
      <c r="X104" s="14">
        <v>68587</v>
      </c>
      <c r="Y104" s="14">
        <v>68587</v>
      </c>
      <c r="Z104" s="15" t="s">
        <v>58</v>
      </c>
      <c r="AA104" s="12" t="s">
        <v>48</v>
      </c>
      <c r="AB104" s="12" t="s">
        <v>48</v>
      </c>
      <c r="AC104" s="12" t="s">
        <v>57</v>
      </c>
      <c r="AD104" s="12" t="s">
        <v>57</v>
      </c>
      <c r="AE104" s="12" t="s">
        <v>57</v>
      </c>
      <c r="AF104" s="12" t="s">
        <v>59</v>
      </c>
      <c r="AG104" s="96">
        <v>2</v>
      </c>
      <c r="AH104" s="12" t="s">
        <v>48</v>
      </c>
      <c r="AI104" s="12" t="s">
        <v>48</v>
      </c>
    </row>
    <row r="105" spans="2:35" ht="14.5" x14ac:dyDescent="0.35">
      <c r="B105" s="12" t="s">
        <v>350</v>
      </c>
      <c r="C105" s="12" t="s">
        <v>48</v>
      </c>
      <c r="D105" s="12" t="s">
        <v>235</v>
      </c>
      <c r="E105" s="12" t="s">
        <v>340</v>
      </c>
      <c r="F105" s="12" t="s">
        <v>48</v>
      </c>
      <c r="G105" s="12" t="s">
        <v>351</v>
      </c>
      <c r="H105" s="12" t="s">
        <v>352</v>
      </c>
      <c r="I105" s="12" t="s">
        <v>78</v>
      </c>
      <c r="J105" s="12" t="s">
        <v>66</v>
      </c>
      <c r="K105" s="12" t="s">
        <v>67</v>
      </c>
      <c r="L105" s="12" t="s">
        <v>68</v>
      </c>
      <c r="M105" s="95">
        <v>46444</v>
      </c>
      <c r="N105" s="12" t="s">
        <v>71</v>
      </c>
      <c r="O105" s="96" t="s">
        <v>48</v>
      </c>
      <c r="P105" s="12"/>
      <c r="Q105" s="13">
        <v>1375913.06</v>
      </c>
      <c r="R105" s="12" t="s">
        <v>56</v>
      </c>
      <c r="S105" s="96">
        <f>Q105/V105</f>
        <v>840.50889431887606</v>
      </c>
      <c r="T105" s="12" t="s">
        <v>48</v>
      </c>
      <c r="U105" s="96" t="s">
        <v>3</v>
      </c>
      <c r="V105" s="96">
        <v>1637</v>
      </c>
      <c r="W105" s="96">
        <v>11</v>
      </c>
      <c r="X105" s="14">
        <v>5884.34</v>
      </c>
      <c r="Y105" s="14">
        <v>2479.25</v>
      </c>
      <c r="Z105" s="15" t="s">
        <v>57</v>
      </c>
      <c r="AA105" s="12" t="s">
        <v>48</v>
      </c>
      <c r="AB105" s="12" t="s">
        <v>48</v>
      </c>
      <c r="AC105" s="12" t="s">
        <v>57</v>
      </c>
      <c r="AD105" s="12" t="s">
        <v>57</v>
      </c>
      <c r="AE105" s="12" t="s">
        <v>57</v>
      </c>
      <c r="AF105" s="12" t="s">
        <v>80</v>
      </c>
      <c r="AG105" s="96">
        <v>7</v>
      </c>
      <c r="AH105" s="12" t="s">
        <v>48</v>
      </c>
      <c r="AI105" s="12" t="s">
        <v>48</v>
      </c>
    </row>
    <row r="106" spans="2:35" ht="14.5" x14ac:dyDescent="0.35">
      <c r="B106" s="107" t="s">
        <v>353</v>
      </c>
      <c r="C106" s="12" t="s">
        <v>48</v>
      </c>
      <c r="D106" s="12" t="s">
        <v>247</v>
      </c>
      <c r="E106" s="12" t="s">
        <v>340</v>
      </c>
      <c r="F106" s="12" t="s">
        <v>48</v>
      </c>
      <c r="G106" s="94" t="s">
        <v>354</v>
      </c>
      <c r="H106" s="107" t="s">
        <v>355</v>
      </c>
      <c r="I106" s="12" t="s">
        <v>78</v>
      </c>
      <c r="J106" s="12" t="s">
        <v>128</v>
      </c>
      <c r="K106" s="12" t="s">
        <v>67</v>
      </c>
      <c r="L106" s="12" t="s">
        <v>68</v>
      </c>
      <c r="M106" s="95" t="s">
        <v>48</v>
      </c>
      <c r="N106" s="12"/>
      <c r="O106" s="96" t="s">
        <v>48</v>
      </c>
      <c r="P106" s="12"/>
      <c r="Q106" s="13">
        <v>0</v>
      </c>
      <c r="R106" s="12"/>
      <c r="S106" s="96">
        <v>0</v>
      </c>
      <c r="T106" s="12" t="s">
        <v>48</v>
      </c>
      <c r="U106" s="96" t="s">
        <v>48</v>
      </c>
      <c r="V106" s="96">
        <v>0</v>
      </c>
      <c r="W106" s="96">
        <v>0</v>
      </c>
      <c r="X106" s="14">
        <v>0</v>
      </c>
      <c r="Y106" s="14">
        <v>0</v>
      </c>
      <c r="Z106" s="15" t="s">
        <v>57</v>
      </c>
      <c r="AA106" s="12" t="s">
        <v>48</v>
      </c>
      <c r="AB106" s="12" t="s">
        <v>48</v>
      </c>
      <c r="AC106" s="12" t="s">
        <v>57</v>
      </c>
      <c r="AD106" s="12" t="s">
        <v>57</v>
      </c>
      <c r="AE106" s="12" t="s">
        <v>57</v>
      </c>
      <c r="AF106" s="12" t="s">
        <v>356</v>
      </c>
      <c r="AG106" s="96">
        <v>0</v>
      </c>
      <c r="AH106" s="12" t="s">
        <v>48</v>
      </c>
      <c r="AI106" s="12" t="s">
        <v>48</v>
      </c>
    </row>
    <row r="107" spans="2:35" ht="14.5" x14ac:dyDescent="0.35">
      <c r="B107" s="12" t="s">
        <v>66</v>
      </c>
      <c r="C107" s="12" t="s">
        <v>48</v>
      </c>
      <c r="D107" s="12" t="s">
        <v>75</v>
      </c>
      <c r="E107" s="12" t="s">
        <v>357</v>
      </c>
      <c r="F107" s="120" t="s">
        <v>358</v>
      </c>
      <c r="G107" s="94" t="s">
        <v>359</v>
      </c>
      <c r="H107" s="12" t="s">
        <v>360</v>
      </c>
      <c r="I107" s="12" t="s">
        <v>89</v>
      </c>
      <c r="J107" s="12" t="s">
        <v>66</v>
      </c>
      <c r="K107" s="12" t="s">
        <v>67</v>
      </c>
      <c r="L107" s="12" t="s">
        <v>119</v>
      </c>
      <c r="M107" s="95">
        <v>45876</v>
      </c>
      <c r="N107" s="12" t="s">
        <v>72</v>
      </c>
      <c r="O107" s="96">
        <v>2211</v>
      </c>
      <c r="P107" s="12" t="s">
        <v>90</v>
      </c>
      <c r="Q107" s="17">
        <f>X107</f>
        <v>3083145.85</v>
      </c>
      <c r="R107" s="12" t="s">
        <v>72</v>
      </c>
      <c r="S107" s="96">
        <f>Q107/V107</f>
        <v>1394.457643600181</v>
      </c>
      <c r="T107" s="12" t="s">
        <v>361</v>
      </c>
      <c r="U107" s="17">
        <v>3113</v>
      </c>
      <c r="V107" s="96">
        <f>O107</f>
        <v>2211</v>
      </c>
      <c r="W107" s="96">
        <v>4</v>
      </c>
      <c r="X107" s="16">
        <v>3083145.85</v>
      </c>
      <c r="Y107" s="16">
        <v>619256.35</v>
      </c>
      <c r="Z107" s="16" t="s">
        <v>58</v>
      </c>
      <c r="AA107" s="12" t="s">
        <v>57</v>
      </c>
      <c r="AB107" s="12" t="s">
        <v>362</v>
      </c>
      <c r="AC107" s="12" t="s">
        <v>57</v>
      </c>
      <c r="AD107" s="12" t="s">
        <v>57</v>
      </c>
      <c r="AE107" s="12" t="s">
        <v>57</v>
      </c>
      <c r="AF107" s="12" t="s">
        <v>80</v>
      </c>
      <c r="AG107" s="96">
        <v>11</v>
      </c>
      <c r="AH107" s="12" t="s">
        <v>48</v>
      </c>
      <c r="AI107" s="12" t="s">
        <v>48</v>
      </c>
    </row>
    <row r="108" spans="2:35" ht="14.5" x14ac:dyDescent="0.35">
      <c r="B108" s="12" t="s">
        <v>66</v>
      </c>
      <c r="C108" s="12" t="s">
        <v>48</v>
      </c>
      <c r="D108" s="12" t="s">
        <v>49</v>
      </c>
      <c r="E108" s="12" t="s">
        <v>363</v>
      </c>
      <c r="F108" s="120" t="s">
        <v>364</v>
      </c>
      <c r="G108" s="94" t="s">
        <v>365</v>
      </c>
      <c r="H108" s="12" t="s">
        <v>366</v>
      </c>
      <c r="I108" s="12" t="s">
        <v>89</v>
      </c>
      <c r="J108" s="12" t="s">
        <v>66</v>
      </c>
      <c r="K108" s="12" t="s">
        <v>67</v>
      </c>
      <c r="L108" s="12" t="s">
        <v>119</v>
      </c>
      <c r="M108" s="95">
        <v>45616</v>
      </c>
      <c r="N108" s="12" t="s">
        <v>72</v>
      </c>
      <c r="O108" s="96">
        <v>1580</v>
      </c>
      <c r="P108" s="12" t="s">
        <v>90</v>
      </c>
      <c r="Q108" s="17">
        <f>X108</f>
        <v>1831720.25</v>
      </c>
      <c r="R108" s="12" t="s">
        <v>72</v>
      </c>
      <c r="S108" s="96">
        <f>Q108/V108</f>
        <v>1159.3166139240507</v>
      </c>
      <c r="T108" s="12" t="s">
        <v>48</v>
      </c>
      <c r="U108" s="17">
        <v>5002</v>
      </c>
      <c r="V108" s="96">
        <f>O108</f>
        <v>1580</v>
      </c>
      <c r="W108" s="96">
        <v>8</v>
      </c>
      <c r="X108" s="16">
        <f>1558504.18+Y108</f>
        <v>1831720.25</v>
      </c>
      <c r="Y108" s="16">
        <v>273216.07</v>
      </c>
      <c r="Z108" s="16" t="s">
        <v>58</v>
      </c>
      <c r="AA108" s="12" t="s">
        <v>58</v>
      </c>
      <c r="AB108" s="12" t="s">
        <v>91</v>
      </c>
      <c r="AC108" s="12" t="s">
        <v>57</v>
      </c>
      <c r="AD108" s="12" t="s">
        <v>57</v>
      </c>
      <c r="AE108" s="12" t="s">
        <v>57</v>
      </c>
      <c r="AF108" s="12" t="s">
        <v>80</v>
      </c>
      <c r="AG108" s="96">
        <v>7</v>
      </c>
      <c r="AH108" s="12" t="s">
        <v>48</v>
      </c>
      <c r="AI108" s="12" t="s">
        <v>48</v>
      </c>
    </row>
    <row r="109" spans="2:35" ht="14.5" x14ac:dyDescent="0.35">
      <c r="B109" s="107" t="s">
        <v>120</v>
      </c>
      <c r="C109" s="12" t="s">
        <v>48</v>
      </c>
      <c r="D109" s="12" t="s">
        <v>49</v>
      </c>
      <c r="E109" s="12" t="s">
        <v>363</v>
      </c>
      <c r="F109" s="12" t="s">
        <v>48</v>
      </c>
      <c r="G109" s="12" t="s">
        <v>367</v>
      </c>
      <c r="H109" s="107" t="s">
        <v>368</v>
      </c>
      <c r="I109" s="12" t="s">
        <v>53</v>
      </c>
      <c r="J109" s="12"/>
      <c r="K109" s="12" t="s">
        <v>55</v>
      </c>
      <c r="L109" s="12"/>
      <c r="M109" s="95" t="s">
        <v>48</v>
      </c>
      <c r="N109" s="12"/>
      <c r="O109" s="96" t="s">
        <v>48</v>
      </c>
      <c r="P109" s="12"/>
      <c r="Q109" s="13">
        <v>0</v>
      </c>
      <c r="R109" s="12"/>
      <c r="S109" s="96">
        <v>0</v>
      </c>
      <c r="T109" s="12" t="s">
        <v>48</v>
      </c>
      <c r="U109" s="96">
        <v>0</v>
      </c>
      <c r="V109" s="96">
        <v>0</v>
      </c>
      <c r="W109" s="96">
        <v>0</v>
      </c>
      <c r="X109" s="14">
        <v>0</v>
      </c>
      <c r="Y109" s="14">
        <v>0</v>
      </c>
      <c r="Z109" s="15" t="s">
        <v>57</v>
      </c>
      <c r="AA109" s="12" t="s">
        <v>48</v>
      </c>
      <c r="AB109" s="12" t="s">
        <v>48</v>
      </c>
      <c r="AC109" s="12" t="s">
        <v>57</v>
      </c>
      <c r="AD109" s="12" t="s">
        <v>57</v>
      </c>
      <c r="AE109" s="12" t="s">
        <v>57</v>
      </c>
      <c r="AF109" s="12" t="s">
        <v>80</v>
      </c>
      <c r="AG109" s="96" t="s">
        <v>60</v>
      </c>
      <c r="AH109" s="12" t="s">
        <v>48</v>
      </c>
      <c r="AI109" s="12" t="s">
        <v>48</v>
      </c>
    </row>
    <row r="110" spans="2:35" ht="14.5" x14ac:dyDescent="0.35">
      <c r="B110" s="107" t="s">
        <v>369</v>
      </c>
      <c r="C110" s="12" t="s">
        <v>48</v>
      </c>
      <c r="D110" s="12" t="s">
        <v>49</v>
      </c>
      <c r="E110" s="12" t="s">
        <v>363</v>
      </c>
      <c r="F110" s="12" t="s">
        <v>48</v>
      </c>
      <c r="G110" s="12" t="s">
        <v>370</v>
      </c>
      <c r="H110" s="107" t="s">
        <v>371</v>
      </c>
      <c r="I110" s="12" t="s">
        <v>53</v>
      </c>
      <c r="J110" s="12" t="s">
        <v>54</v>
      </c>
      <c r="K110" s="12" t="s">
        <v>55</v>
      </c>
      <c r="L110" s="12"/>
      <c r="M110" s="95" t="s">
        <v>48</v>
      </c>
      <c r="N110" s="12"/>
      <c r="O110" s="96" t="s">
        <v>48</v>
      </c>
      <c r="P110" s="12"/>
      <c r="Q110" s="13">
        <v>454186</v>
      </c>
      <c r="R110" s="12" t="s">
        <v>56</v>
      </c>
      <c r="S110" s="96">
        <f>Q110/V110</f>
        <v>144.69130296272698</v>
      </c>
      <c r="T110" s="12" t="s">
        <v>48</v>
      </c>
      <c r="U110" s="96">
        <v>0</v>
      </c>
      <c r="V110" s="96">
        <v>3139</v>
      </c>
      <c r="W110" s="96" t="s">
        <v>60</v>
      </c>
      <c r="X110" s="14">
        <v>2785</v>
      </c>
      <c r="Y110" s="14">
        <v>0</v>
      </c>
      <c r="Z110" s="15" t="s">
        <v>57</v>
      </c>
      <c r="AA110" s="12" t="s">
        <v>48</v>
      </c>
      <c r="AB110" s="12" t="s">
        <v>48</v>
      </c>
      <c r="AC110" s="12" t="s">
        <v>57</v>
      </c>
      <c r="AD110" s="12" t="s">
        <v>57</v>
      </c>
      <c r="AE110" s="12" t="s">
        <v>57</v>
      </c>
      <c r="AF110" s="12" t="s">
        <v>80</v>
      </c>
      <c r="AG110" s="96">
        <v>17</v>
      </c>
      <c r="AH110" s="12" t="s">
        <v>48</v>
      </c>
      <c r="AI110" s="12" t="s">
        <v>48</v>
      </c>
    </row>
    <row r="111" spans="2:35" ht="14.5" x14ac:dyDescent="0.35">
      <c r="B111" s="107" t="s">
        <v>120</v>
      </c>
      <c r="C111" s="12" t="s">
        <v>48</v>
      </c>
      <c r="D111" s="12" t="s">
        <v>49</v>
      </c>
      <c r="E111" s="12" t="s">
        <v>363</v>
      </c>
      <c r="F111" s="12" t="s">
        <v>48</v>
      </c>
      <c r="G111" s="12" t="s">
        <v>372</v>
      </c>
      <c r="H111" s="107" t="s">
        <v>373</v>
      </c>
      <c r="I111" s="12" t="s">
        <v>53</v>
      </c>
      <c r="J111" s="12"/>
      <c r="K111" s="12" t="s">
        <v>67</v>
      </c>
      <c r="L111" s="12" t="s">
        <v>68</v>
      </c>
      <c r="M111" s="95">
        <v>46707</v>
      </c>
      <c r="N111" s="12" t="s">
        <v>71</v>
      </c>
      <c r="O111" s="96" t="s">
        <v>48</v>
      </c>
      <c r="P111" s="12"/>
      <c r="Q111" s="13">
        <v>0</v>
      </c>
      <c r="R111" s="12" t="s">
        <v>56</v>
      </c>
      <c r="S111" s="96"/>
      <c r="T111" s="12" t="s">
        <v>48</v>
      </c>
      <c r="U111" s="13" t="s">
        <v>3</v>
      </c>
      <c r="V111" s="96"/>
      <c r="W111" s="96">
        <v>0</v>
      </c>
      <c r="X111" s="14">
        <v>0</v>
      </c>
      <c r="Y111" s="14">
        <v>0</v>
      </c>
      <c r="Z111" s="15" t="s">
        <v>57</v>
      </c>
      <c r="AA111" s="12" t="s">
        <v>48</v>
      </c>
      <c r="AB111" s="12" t="s">
        <v>48</v>
      </c>
      <c r="AC111" s="12" t="s">
        <v>57</v>
      </c>
      <c r="AD111" s="12" t="s">
        <v>2</v>
      </c>
      <c r="AE111" s="12" t="s">
        <v>2</v>
      </c>
      <c r="AF111" s="12" t="s">
        <v>80</v>
      </c>
      <c r="AG111" s="96">
        <v>0</v>
      </c>
      <c r="AH111" s="12" t="s">
        <v>48</v>
      </c>
      <c r="AI111" s="12" t="s">
        <v>48</v>
      </c>
    </row>
    <row r="112" spans="2:35" ht="14.5" x14ac:dyDescent="0.35">
      <c r="B112" s="107" t="s">
        <v>374</v>
      </c>
      <c r="C112" s="12" t="s">
        <v>48</v>
      </c>
      <c r="D112" s="12" t="s">
        <v>49</v>
      </c>
      <c r="E112" s="12" t="s">
        <v>363</v>
      </c>
      <c r="F112" s="12" t="s">
        <v>48</v>
      </c>
      <c r="G112" s="12" t="s">
        <v>375</v>
      </c>
      <c r="H112" s="107" t="s">
        <v>376</v>
      </c>
      <c r="I112" s="12" t="s">
        <v>53</v>
      </c>
      <c r="J112" s="12" t="s">
        <v>128</v>
      </c>
      <c r="K112" s="12" t="s">
        <v>294</v>
      </c>
      <c r="L112" s="12" t="s">
        <v>68</v>
      </c>
      <c r="M112" s="95">
        <v>46356</v>
      </c>
      <c r="N112" s="12" t="s">
        <v>71</v>
      </c>
      <c r="O112" s="96" t="s">
        <v>48</v>
      </c>
      <c r="P112" s="12"/>
      <c r="Q112" s="13">
        <v>439597</v>
      </c>
      <c r="R112" s="12" t="s">
        <v>56</v>
      </c>
      <c r="S112" s="96">
        <f>Q112/V112</f>
        <v>347.23301737756714</v>
      </c>
      <c r="T112" s="12" t="s">
        <v>48</v>
      </c>
      <c r="U112" s="96" t="s">
        <v>3</v>
      </c>
      <c r="V112" s="96">
        <v>1266</v>
      </c>
      <c r="W112" s="96">
        <v>2</v>
      </c>
      <c r="X112" s="14">
        <v>1277.3900000000001</v>
      </c>
      <c r="Y112" s="14">
        <v>0</v>
      </c>
      <c r="Z112" s="15" t="s">
        <v>57</v>
      </c>
      <c r="AA112" s="12" t="s">
        <v>48</v>
      </c>
      <c r="AB112" s="12" t="s">
        <v>48</v>
      </c>
      <c r="AC112" s="12" t="s">
        <v>57</v>
      </c>
      <c r="AD112" s="12" t="s">
        <v>57</v>
      </c>
      <c r="AE112" s="12" t="s">
        <v>57</v>
      </c>
      <c r="AF112" s="12" t="s">
        <v>59</v>
      </c>
      <c r="AG112" s="96">
        <v>9</v>
      </c>
      <c r="AH112" s="12" t="s">
        <v>48</v>
      </c>
      <c r="AI112" s="12" t="s">
        <v>48</v>
      </c>
    </row>
    <row r="113" spans="2:35" ht="14.5" x14ac:dyDescent="0.35">
      <c r="B113" s="107" t="s">
        <v>377</v>
      </c>
      <c r="C113" s="12" t="s">
        <v>48</v>
      </c>
      <c r="D113" s="12" t="s">
        <v>49</v>
      </c>
      <c r="E113" s="12" t="s">
        <v>363</v>
      </c>
      <c r="F113" s="12" t="s">
        <v>48</v>
      </c>
      <c r="G113" s="12" t="s">
        <v>378</v>
      </c>
      <c r="H113" s="107" t="s">
        <v>379</v>
      </c>
      <c r="I113" s="12" t="s">
        <v>53</v>
      </c>
      <c r="J113" s="12" t="s">
        <v>54</v>
      </c>
      <c r="K113" s="12" t="s">
        <v>67</v>
      </c>
      <c r="L113" s="12" t="s">
        <v>84</v>
      </c>
      <c r="M113" s="95">
        <v>46021</v>
      </c>
      <c r="N113" s="12" t="s">
        <v>71</v>
      </c>
      <c r="O113" s="96" t="s">
        <v>48</v>
      </c>
      <c r="P113" s="12"/>
      <c r="Q113" s="13">
        <v>410979</v>
      </c>
      <c r="R113" s="12" t="s">
        <v>56</v>
      </c>
      <c r="S113" s="96">
        <f>Q113/V113</f>
        <v>412.21564694082247</v>
      </c>
      <c r="T113" s="12" t="s">
        <v>48</v>
      </c>
      <c r="U113" s="96" t="s">
        <v>3</v>
      </c>
      <c r="V113" s="96">
        <v>997</v>
      </c>
      <c r="W113" s="96">
        <v>17</v>
      </c>
      <c r="X113" s="14">
        <v>424340</v>
      </c>
      <c r="Y113" s="14">
        <v>424340</v>
      </c>
      <c r="Z113" s="15" t="s">
        <v>57</v>
      </c>
      <c r="AA113" s="12" t="s">
        <v>48</v>
      </c>
      <c r="AB113" s="12" t="s">
        <v>48</v>
      </c>
      <c r="AC113" s="12" t="s">
        <v>57</v>
      </c>
      <c r="AD113" s="12" t="s">
        <v>57</v>
      </c>
      <c r="AE113" s="12" t="s">
        <v>57</v>
      </c>
      <c r="AF113" s="12" t="s">
        <v>59</v>
      </c>
      <c r="AG113" s="96">
        <v>7</v>
      </c>
      <c r="AH113" s="12" t="s">
        <v>48</v>
      </c>
      <c r="AI113" s="12" t="s">
        <v>48</v>
      </c>
    </row>
    <row r="114" spans="2:35" ht="14.5" x14ac:dyDescent="0.35">
      <c r="B114" s="107" t="s">
        <v>380</v>
      </c>
      <c r="C114" s="12" t="s">
        <v>48</v>
      </c>
      <c r="D114" s="12" t="s">
        <v>49</v>
      </c>
      <c r="E114" s="12" t="s">
        <v>363</v>
      </c>
      <c r="F114" s="12" t="s">
        <v>48</v>
      </c>
      <c r="G114" s="12" t="s">
        <v>381</v>
      </c>
      <c r="H114" s="107" t="s">
        <v>382</v>
      </c>
      <c r="I114" s="12" t="s">
        <v>78</v>
      </c>
      <c r="J114" s="12" t="s">
        <v>298</v>
      </c>
      <c r="K114" s="12" t="s">
        <v>67</v>
      </c>
      <c r="L114" s="12" t="s">
        <v>119</v>
      </c>
      <c r="M114" s="95">
        <v>45271</v>
      </c>
      <c r="N114" s="12" t="s">
        <v>72</v>
      </c>
      <c r="O114" s="96" t="s">
        <v>48</v>
      </c>
      <c r="P114" s="12"/>
      <c r="Q114" s="13">
        <v>163728</v>
      </c>
      <c r="R114" s="12" t="s">
        <v>72</v>
      </c>
      <c r="S114" s="96">
        <f>Q114/V114</f>
        <v>122.64269662921349</v>
      </c>
      <c r="T114" s="12" t="s">
        <v>48</v>
      </c>
      <c r="U114" s="13">
        <v>3983</v>
      </c>
      <c r="V114" s="96">
        <v>1335</v>
      </c>
      <c r="W114" s="96">
        <v>5</v>
      </c>
      <c r="X114" s="18">
        <v>129443</v>
      </c>
      <c r="Y114" s="18">
        <v>0</v>
      </c>
      <c r="Z114" s="16" t="s">
        <v>58</v>
      </c>
      <c r="AA114" s="12" t="s">
        <v>48</v>
      </c>
      <c r="AB114" s="12" t="s">
        <v>48</v>
      </c>
      <c r="AC114" s="12" t="s">
        <v>58</v>
      </c>
      <c r="AD114" s="12" t="s">
        <v>57</v>
      </c>
      <c r="AE114" s="12" t="s">
        <v>57</v>
      </c>
      <c r="AF114" s="12" t="s">
        <v>80</v>
      </c>
      <c r="AG114" s="96">
        <v>9</v>
      </c>
      <c r="AH114" s="12" t="s">
        <v>48</v>
      </c>
      <c r="AI114" s="12" t="s">
        <v>48</v>
      </c>
    </row>
    <row r="115" spans="2:35" ht="14.5" x14ac:dyDescent="0.35">
      <c r="B115" s="107" t="s">
        <v>383</v>
      </c>
      <c r="C115" s="12" t="s">
        <v>48</v>
      </c>
      <c r="D115" s="12" t="s">
        <v>49</v>
      </c>
      <c r="E115" s="12" t="s">
        <v>363</v>
      </c>
      <c r="F115" s="12" t="s">
        <v>48</v>
      </c>
      <c r="G115" s="12" t="s">
        <v>384</v>
      </c>
      <c r="H115" s="107" t="s">
        <v>385</v>
      </c>
      <c r="I115" s="12" t="s">
        <v>78</v>
      </c>
      <c r="J115" s="12" t="s">
        <v>79</v>
      </c>
      <c r="K115" s="12" t="s">
        <v>67</v>
      </c>
      <c r="L115" s="12" t="s">
        <v>119</v>
      </c>
      <c r="M115" s="95">
        <v>45359</v>
      </c>
      <c r="N115" s="12" t="s">
        <v>72</v>
      </c>
      <c r="O115" s="96" t="s">
        <v>48</v>
      </c>
      <c r="P115" s="12"/>
      <c r="Q115" s="13">
        <v>179521</v>
      </c>
      <c r="R115" s="12" t="s">
        <v>72</v>
      </c>
      <c r="S115" s="96">
        <f>Q115/V115</f>
        <v>403.41797752808986</v>
      </c>
      <c r="T115" s="12" t="s">
        <v>48</v>
      </c>
      <c r="U115" s="13">
        <v>1227</v>
      </c>
      <c r="V115" s="96">
        <v>445</v>
      </c>
      <c r="W115" s="96">
        <v>23</v>
      </c>
      <c r="X115" s="18">
        <v>262790.90999999997</v>
      </c>
      <c r="Y115" s="18">
        <v>0</v>
      </c>
      <c r="Z115" s="16" t="s">
        <v>58</v>
      </c>
      <c r="AA115" s="12" t="s">
        <v>48</v>
      </c>
      <c r="AB115" s="12" t="s">
        <v>48</v>
      </c>
      <c r="AC115" s="12" t="s">
        <v>57</v>
      </c>
      <c r="AD115" s="12" t="s">
        <v>57</v>
      </c>
      <c r="AE115" s="12" t="s">
        <v>57</v>
      </c>
      <c r="AF115" s="12" t="s">
        <v>80</v>
      </c>
      <c r="AG115" s="96">
        <v>2</v>
      </c>
      <c r="AH115" s="12" t="s">
        <v>48</v>
      </c>
      <c r="AI115" s="12" t="s">
        <v>48</v>
      </c>
    </row>
    <row r="116" spans="2:35" ht="14.5" x14ac:dyDescent="0.35">
      <c r="B116" s="107" t="s">
        <v>377</v>
      </c>
      <c r="C116" s="12" t="s">
        <v>48</v>
      </c>
      <c r="D116" s="12" t="s">
        <v>386</v>
      </c>
      <c r="E116" s="12" t="s">
        <v>363</v>
      </c>
      <c r="F116" s="12" t="s">
        <v>48</v>
      </c>
      <c r="G116" s="12" t="s">
        <v>387</v>
      </c>
      <c r="H116" s="107" t="s">
        <v>379</v>
      </c>
      <c r="I116" s="12" t="s">
        <v>78</v>
      </c>
      <c r="J116" s="12" t="s">
        <v>54</v>
      </c>
      <c r="K116" s="12" t="s">
        <v>55</v>
      </c>
      <c r="L116" s="12"/>
      <c r="M116" s="95" t="s">
        <v>48</v>
      </c>
      <c r="N116" s="12"/>
      <c r="O116" s="96"/>
      <c r="P116" s="12"/>
      <c r="Q116" s="13">
        <v>0</v>
      </c>
      <c r="R116" s="12"/>
      <c r="S116" s="96"/>
      <c r="T116" s="12" t="s">
        <v>48</v>
      </c>
      <c r="U116" s="13">
        <v>0</v>
      </c>
      <c r="V116" s="96">
        <v>0</v>
      </c>
      <c r="W116" s="96">
        <v>0</v>
      </c>
      <c r="X116" s="18">
        <v>0</v>
      </c>
      <c r="Y116" s="18">
        <v>0</v>
      </c>
      <c r="Z116" s="16" t="s">
        <v>57</v>
      </c>
      <c r="AA116" s="12" t="s">
        <v>48</v>
      </c>
      <c r="AB116" s="12" t="s">
        <v>48</v>
      </c>
      <c r="AC116" s="12" t="s">
        <v>57</v>
      </c>
      <c r="AD116" s="12" t="s">
        <v>57</v>
      </c>
      <c r="AE116" s="12" t="s">
        <v>57</v>
      </c>
      <c r="AF116" s="12" t="s">
        <v>59</v>
      </c>
      <c r="AG116" s="96">
        <v>0</v>
      </c>
      <c r="AH116" s="12" t="s">
        <v>48</v>
      </c>
      <c r="AI116" s="12" t="s">
        <v>48</v>
      </c>
    </row>
    <row r="117" spans="2:35" ht="14.5" x14ac:dyDescent="0.35">
      <c r="B117" s="107" t="s">
        <v>388</v>
      </c>
      <c r="C117" s="12" t="s">
        <v>48</v>
      </c>
      <c r="D117" s="12" t="s">
        <v>386</v>
      </c>
      <c r="E117" s="12" t="s">
        <v>363</v>
      </c>
      <c r="F117" s="12" t="s">
        <v>48</v>
      </c>
      <c r="G117" s="12" t="s">
        <v>389</v>
      </c>
      <c r="H117" s="107" t="s">
        <v>390</v>
      </c>
      <c r="I117" s="12" t="s">
        <v>78</v>
      </c>
      <c r="J117" s="12" t="s">
        <v>79</v>
      </c>
      <c r="K117" s="12" t="s">
        <v>67</v>
      </c>
      <c r="L117" s="12" t="s">
        <v>68</v>
      </c>
      <c r="M117" s="95">
        <v>46218</v>
      </c>
      <c r="N117" s="12" t="s">
        <v>71</v>
      </c>
      <c r="O117" s="96" t="s">
        <v>48</v>
      </c>
      <c r="P117" s="12"/>
      <c r="Q117" s="13">
        <v>96324</v>
      </c>
      <c r="R117" s="12" t="s">
        <v>56</v>
      </c>
      <c r="S117" s="96"/>
      <c r="T117" s="12" t="s">
        <v>48</v>
      </c>
      <c r="U117" s="13" t="s">
        <v>3</v>
      </c>
      <c r="V117" s="96">
        <v>697</v>
      </c>
      <c r="W117" s="96">
        <v>8</v>
      </c>
      <c r="X117" s="18">
        <v>0</v>
      </c>
      <c r="Y117" s="18">
        <v>0</v>
      </c>
      <c r="Z117" s="16" t="s">
        <v>57</v>
      </c>
      <c r="AA117" s="12" t="s">
        <v>48</v>
      </c>
      <c r="AB117" s="12" t="s">
        <v>48</v>
      </c>
      <c r="AC117" s="12" t="s">
        <v>58</v>
      </c>
      <c r="AD117" s="12" t="s">
        <v>2</v>
      </c>
      <c r="AE117" s="12" t="s">
        <v>2</v>
      </c>
      <c r="AF117" s="12" t="s">
        <v>59</v>
      </c>
      <c r="AG117" s="96">
        <v>3</v>
      </c>
      <c r="AH117" s="12" t="s">
        <v>48</v>
      </c>
      <c r="AI117" s="12" t="s">
        <v>48</v>
      </c>
    </row>
    <row r="118" spans="2:35" ht="14.5" x14ac:dyDescent="0.35">
      <c r="B118" s="107" t="s">
        <v>374</v>
      </c>
      <c r="C118" s="12" t="s">
        <v>48</v>
      </c>
      <c r="D118" s="12" t="s">
        <v>386</v>
      </c>
      <c r="E118" s="12" t="s">
        <v>363</v>
      </c>
      <c r="F118" s="12" t="s">
        <v>48</v>
      </c>
      <c r="G118" s="12" t="s">
        <v>391</v>
      </c>
      <c r="H118" s="107" t="s">
        <v>392</v>
      </c>
      <c r="I118" s="12" t="s">
        <v>78</v>
      </c>
      <c r="J118" s="12" t="s">
        <v>128</v>
      </c>
      <c r="K118" s="12" t="s">
        <v>67</v>
      </c>
      <c r="L118" s="12" t="s">
        <v>68</v>
      </c>
      <c r="M118" s="95">
        <v>45987</v>
      </c>
      <c r="N118" s="12" t="s">
        <v>71</v>
      </c>
      <c r="O118" s="96" t="s">
        <v>48</v>
      </c>
      <c r="P118" s="12"/>
      <c r="Q118" s="13">
        <v>0</v>
      </c>
      <c r="R118" s="12" t="s">
        <v>56</v>
      </c>
      <c r="S118" s="96">
        <v>0</v>
      </c>
      <c r="T118" s="12" t="s">
        <v>48</v>
      </c>
      <c r="U118" s="13" t="s">
        <v>3</v>
      </c>
      <c r="V118" s="96">
        <v>0</v>
      </c>
      <c r="W118" s="96">
        <v>0</v>
      </c>
      <c r="X118" s="14">
        <v>635.59</v>
      </c>
      <c r="Y118" s="14">
        <v>635.59</v>
      </c>
      <c r="Z118" s="15" t="s">
        <v>57</v>
      </c>
      <c r="AA118" s="12" t="s">
        <v>48</v>
      </c>
      <c r="AB118" s="12" t="s">
        <v>48</v>
      </c>
      <c r="AC118" s="12" t="s">
        <v>57</v>
      </c>
      <c r="AD118" s="12" t="s">
        <v>57</v>
      </c>
      <c r="AE118" s="12" t="s">
        <v>57</v>
      </c>
      <c r="AF118" s="12" t="s">
        <v>59</v>
      </c>
      <c r="AG118" s="96">
        <v>0</v>
      </c>
      <c r="AH118" s="12" t="s">
        <v>48</v>
      </c>
      <c r="AI118" s="12" t="s">
        <v>48</v>
      </c>
    </row>
    <row r="119" spans="2:35" ht="14.5" x14ac:dyDescent="0.35">
      <c r="B119" s="107" t="s">
        <v>393</v>
      </c>
      <c r="C119" s="12" t="s">
        <v>48</v>
      </c>
      <c r="D119" s="12" t="s">
        <v>49</v>
      </c>
      <c r="E119" s="12" t="s">
        <v>363</v>
      </c>
      <c r="F119" s="120" t="s">
        <v>48</v>
      </c>
      <c r="G119" s="12" t="s">
        <v>394</v>
      </c>
      <c r="H119" s="113" t="s">
        <v>395</v>
      </c>
      <c r="I119" s="12" t="s">
        <v>53</v>
      </c>
      <c r="J119" s="12" t="s">
        <v>128</v>
      </c>
      <c r="K119" s="12" t="s">
        <v>67</v>
      </c>
      <c r="L119" s="12" t="s">
        <v>68</v>
      </c>
      <c r="M119" s="95">
        <v>46261</v>
      </c>
      <c r="N119" s="12" t="s">
        <v>71</v>
      </c>
      <c r="O119" s="96" t="s">
        <v>48</v>
      </c>
      <c r="P119" s="12"/>
      <c r="Q119" s="13">
        <v>26965</v>
      </c>
      <c r="R119" s="12" t="s">
        <v>56</v>
      </c>
      <c r="S119" s="96" t="e">
        <f>Q119/V119</f>
        <v>#DIV/0!</v>
      </c>
      <c r="T119" s="12" t="s">
        <v>48</v>
      </c>
      <c r="U119" s="96" t="s">
        <v>3</v>
      </c>
      <c r="V119" s="96">
        <v>0</v>
      </c>
      <c r="W119" s="96">
        <v>0</v>
      </c>
      <c r="X119" s="14">
        <v>0</v>
      </c>
      <c r="Y119" s="14">
        <v>0</v>
      </c>
      <c r="Z119" s="15" t="s">
        <v>57</v>
      </c>
      <c r="AA119" s="12" t="s">
        <v>48</v>
      </c>
      <c r="AB119" s="12" t="s">
        <v>48</v>
      </c>
      <c r="AC119" s="12" t="s">
        <v>57</v>
      </c>
      <c r="AD119" s="12" t="s">
        <v>2</v>
      </c>
      <c r="AE119" s="12" t="s">
        <v>2</v>
      </c>
      <c r="AF119" s="12" t="s">
        <v>59</v>
      </c>
      <c r="AG119" s="96">
        <v>0</v>
      </c>
      <c r="AH119" s="12" t="s">
        <v>48</v>
      </c>
      <c r="AI119" s="12" t="s">
        <v>48</v>
      </c>
    </row>
    <row r="120" spans="2:35" ht="14.5" x14ac:dyDescent="0.35">
      <c r="B120" s="107" t="s">
        <v>396</v>
      </c>
      <c r="C120" s="12" t="s">
        <v>48</v>
      </c>
      <c r="D120" s="12" t="s">
        <v>49</v>
      </c>
      <c r="E120" s="12" t="s">
        <v>363</v>
      </c>
      <c r="F120" s="120" t="s">
        <v>48</v>
      </c>
      <c r="G120" s="12" t="s">
        <v>397</v>
      </c>
      <c r="H120" s="113" t="s">
        <v>398</v>
      </c>
      <c r="I120" s="12" t="s">
        <v>53</v>
      </c>
      <c r="J120" s="12" t="s">
        <v>128</v>
      </c>
      <c r="K120" s="12" t="s">
        <v>67</v>
      </c>
      <c r="L120" s="12" t="s">
        <v>68</v>
      </c>
      <c r="M120" s="95">
        <v>46700</v>
      </c>
      <c r="N120" s="12" t="s">
        <v>71</v>
      </c>
      <c r="O120" s="96" t="s">
        <v>48</v>
      </c>
      <c r="P120" s="12"/>
      <c r="Q120" s="13">
        <v>1045733</v>
      </c>
      <c r="R120" s="12" t="s">
        <v>56</v>
      </c>
      <c r="S120" s="96">
        <f>Q120/V120</f>
        <v>495.13873106060606</v>
      </c>
      <c r="T120" s="12" t="s">
        <v>48</v>
      </c>
      <c r="U120" s="96" t="s">
        <v>3</v>
      </c>
      <c r="V120" s="96">
        <v>2112</v>
      </c>
      <c r="W120" s="96">
        <v>1</v>
      </c>
      <c r="X120" s="14">
        <v>0</v>
      </c>
      <c r="Y120" s="14">
        <v>0</v>
      </c>
      <c r="Z120" s="15" t="s">
        <v>57</v>
      </c>
      <c r="AA120" s="12" t="s">
        <v>48</v>
      </c>
      <c r="AB120" s="12" t="s">
        <v>48</v>
      </c>
      <c r="AC120" s="12" t="s">
        <v>57</v>
      </c>
      <c r="AD120" s="12" t="s">
        <v>2</v>
      </c>
      <c r="AE120" s="12" t="s">
        <v>2</v>
      </c>
      <c r="AF120" s="12" t="s">
        <v>59</v>
      </c>
      <c r="AG120" s="96">
        <v>8</v>
      </c>
      <c r="AH120" s="12" t="s">
        <v>48</v>
      </c>
      <c r="AI120" s="12" t="s">
        <v>48</v>
      </c>
    </row>
    <row r="121" spans="2:35" ht="14.5" x14ac:dyDescent="0.35">
      <c r="B121" s="107" t="s">
        <v>120</v>
      </c>
      <c r="C121" s="12" t="s">
        <v>48</v>
      </c>
      <c r="D121" s="12" t="s">
        <v>49</v>
      </c>
      <c r="E121" s="12" t="s">
        <v>363</v>
      </c>
      <c r="F121" s="120" t="s">
        <v>48</v>
      </c>
      <c r="G121" s="12" t="s">
        <v>399</v>
      </c>
      <c r="H121" s="113" t="s">
        <v>400</v>
      </c>
      <c r="I121" s="12" t="s">
        <v>53</v>
      </c>
      <c r="J121" s="12"/>
      <c r="K121" s="12" t="s">
        <v>67</v>
      </c>
      <c r="L121" s="12" t="s">
        <v>68</v>
      </c>
      <c r="M121" s="95">
        <v>46414</v>
      </c>
      <c r="N121" s="12" t="s">
        <v>71</v>
      </c>
      <c r="O121" s="96" t="s">
        <v>48</v>
      </c>
      <c r="P121" s="12"/>
      <c r="Q121" s="13">
        <v>0</v>
      </c>
      <c r="R121" s="12" t="s">
        <v>56</v>
      </c>
      <c r="S121" s="96">
        <v>0</v>
      </c>
      <c r="T121" s="12" t="s">
        <v>48</v>
      </c>
      <c r="U121" s="96" t="s">
        <v>3</v>
      </c>
      <c r="V121" s="96">
        <v>0</v>
      </c>
      <c r="W121" s="96">
        <v>0</v>
      </c>
      <c r="X121" s="14">
        <v>0</v>
      </c>
      <c r="Y121" s="14">
        <v>0</v>
      </c>
      <c r="Z121" s="15" t="s">
        <v>57</v>
      </c>
      <c r="AA121" s="12" t="s">
        <v>48</v>
      </c>
      <c r="AB121" s="12" t="s">
        <v>48</v>
      </c>
      <c r="AC121" s="12" t="s">
        <v>57</v>
      </c>
      <c r="AD121" s="12" t="s">
        <v>2</v>
      </c>
      <c r="AE121" s="12" t="s">
        <v>2</v>
      </c>
      <c r="AF121" s="12" t="s">
        <v>59</v>
      </c>
      <c r="AG121" s="96">
        <v>9</v>
      </c>
      <c r="AH121" s="12" t="s">
        <v>48</v>
      </c>
      <c r="AI121" s="12" t="s">
        <v>48</v>
      </c>
    </row>
    <row r="122" spans="2:35" ht="14.5" x14ac:dyDescent="0.35">
      <c r="B122" s="12" t="s">
        <v>401</v>
      </c>
      <c r="C122" s="12" t="s">
        <v>48</v>
      </c>
      <c r="D122" s="12" t="s">
        <v>75</v>
      </c>
      <c r="E122" s="12" t="s">
        <v>402</v>
      </c>
      <c r="F122" s="120" t="s">
        <v>48</v>
      </c>
      <c r="G122" s="12" t="s">
        <v>403</v>
      </c>
      <c r="H122" s="122" t="s">
        <v>404</v>
      </c>
      <c r="I122" s="12" t="s">
        <v>53</v>
      </c>
      <c r="J122" s="12" t="s">
        <v>66</v>
      </c>
      <c r="K122" s="12" t="s">
        <v>67</v>
      </c>
      <c r="L122" s="12" t="s">
        <v>68</v>
      </c>
      <c r="M122" s="95">
        <v>46108</v>
      </c>
      <c r="N122" s="12" t="s">
        <v>71</v>
      </c>
      <c r="O122" s="96" t="s">
        <v>48</v>
      </c>
      <c r="P122" s="12"/>
      <c r="Q122" s="13">
        <v>652837</v>
      </c>
      <c r="R122" s="12" t="s">
        <v>56</v>
      </c>
      <c r="S122" s="96"/>
      <c r="T122" s="12" t="s">
        <v>48</v>
      </c>
      <c r="U122" s="96" t="s">
        <v>3</v>
      </c>
      <c r="V122" s="96">
        <v>354</v>
      </c>
      <c r="W122" s="96"/>
      <c r="X122" s="14">
        <v>0</v>
      </c>
      <c r="Y122" s="14">
        <v>0</v>
      </c>
      <c r="Z122" s="15" t="s">
        <v>57</v>
      </c>
      <c r="AA122" s="12" t="s">
        <v>48</v>
      </c>
      <c r="AB122" s="12" t="s">
        <v>48</v>
      </c>
      <c r="AC122" s="12" t="s">
        <v>57</v>
      </c>
      <c r="AD122" s="12" t="s">
        <v>2</v>
      </c>
      <c r="AE122" s="12" t="s">
        <v>2</v>
      </c>
      <c r="AF122" s="12" t="s">
        <v>59</v>
      </c>
      <c r="AG122" s="96">
        <v>4</v>
      </c>
      <c r="AH122" s="12" t="s">
        <v>48</v>
      </c>
      <c r="AI122" s="12" t="s">
        <v>48</v>
      </c>
    </row>
    <row r="123" spans="2:35" ht="14.5" x14ac:dyDescent="0.35">
      <c r="B123" s="12" t="s">
        <v>66</v>
      </c>
      <c r="C123" s="12" t="s">
        <v>48</v>
      </c>
      <c r="D123" s="12" t="s">
        <v>75</v>
      </c>
      <c r="E123" s="12" t="s">
        <v>405</v>
      </c>
      <c r="F123" s="120" t="s">
        <v>406</v>
      </c>
      <c r="G123" s="12" t="s">
        <v>407</v>
      </c>
      <c r="H123" s="122" t="s">
        <v>408</v>
      </c>
      <c r="I123" s="12" t="s">
        <v>89</v>
      </c>
      <c r="J123" s="12" t="s">
        <v>66</v>
      </c>
      <c r="K123" s="12" t="s">
        <v>67</v>
      </c>
      <c r="L123" s="12" t="s">
        <v>68</v>
      </c>
      <c r="M123" s="95">
        <v>46350</v>
      </c>
      <c r="N123" s="12" t="s">
        <v>71</v>
      </c>
      <c r="O123" s="96">
        <v>3310</v>
      </c>
      <c r="P123" s="12" t="s">
        <v>97</v>
      </c>
      <c r="Q123" s="17">
        <v>5200000</v>
      </c>
      <c r="R123" s="12" t="s">
        <v>56</v>
      </c>
      <c r="S123" s="96">
        <f>Q123/V123</f>
        <v>1570.9969788519638</v>
      </c>
      <c r="T123" s="12" t="s">
        <v>48</v>
      </c>
      <c r="U123" s="13" t="s">
        <v>3</v>
      </c>
      <c r="V123" s="118">
        <f>O123</f>
        <v>3310</v>
      </c>
      <c r="W123" s="96" t="s">
        <v>60</v>
      </c>
      <c r="X123" s="16">
        <v>0</v>
      </c>
      <c r="Y123" s="19">
        <v>0</v>
      </c>
      <c r="Z123" s="15" t="s">
        <v>58</v>
      </c>
      <c r="AA123" s="12" t="s">
        <v>58</v>
      </c>
      <c r="AB123" s="12" t="s">
        <v>91</v>
      </c>
      <c r="AC123" s="12" t="s">
        <v>57</v>
      </c>
      <c r="AD123" s="12" t="s">
        <v>2</v>
      </c>
      <c r="AE123" s="12" t="s">
        <v>254</v>
      </c>
      <c r="AF123" s="12" t="s">
        <v>80</v>
      </c>
      <c r="AG123" s="96" t="s">
        <v>60</v>
      </c>
      <c r="AH123" s="12" t="s">
        <v>48</v>
      </c>
      <c r="AI123" s="12" t="s">
        <v>48</v>
      </c>
    </row>
    <row r="124" spans="2:35" ht="14.5" x14ac:dyDescent="0.35">
      <c r="B124" s="107" t="s">
        <v>409</v>
      </c>
      <c r="C124" s="12" t="s">
        <v>48</v>
      </c>
      <c r="D124" s="12" t="s">
        <v>75</v>
      </c>
      <c r="E124" s="12" t="s">
        <v>405</v>
      </c>
      <c r="F124" s="12" t="s">
        <v>48</v>
      </c>
      <c r="G124" s="12" t="s">
        <v>410</v>
      </c>
      <c r="H124" s="107" t="s">
        <v>411</v>
      </c>
      <c r="I124" s="12" t="s">
        <v>53</v>
      </c>
      <c r="J124" s="12" t="s">
        <v>128</v>
      </c>
      <c r="K124" s="12" t="s">
        <v>67</v>
      </c>
      <c r="L124" s="12" t="s">
        <v>119</v>
      </c>
      <c r="M124" s="95">
        <v>45531</v>
      </c>
      <c r="N124" s="12" t="s">
        <v>72</v>
      </c>
      <c r="O124" s="96" t="s">
        <v>48</v>
      </c>
      <c r="P124" s="12"/>
      <c r="Q124" s="13">
        <f>X124</f>
        <v>575086</v>
      </c>
      <c r="R124" s="12" t="s">
        <v>72</v>
      </c>
      <c r="S124" s="96">
        <f>Q124/V124</f>
        <v>467.54959349593497</v>
      </c>
      <c r="T124" s="12" t="s">
        <v>48</v>
      </c>
      <c r="U124" s="13">
        <v>6510</v>
      </c>
      <c r="V124" s="96">
        <v>1230</v>
      </c>
      <c r="W124" s="96">
        <v>4</v>
      </c>
      <c r="X124" s="14">
        <v>575086</v>
      </c>
      <c r="Y124" s="14">
        <v>19624</v>
      </c>
      <c r="Z124" s="16" t="s">
        <v>58</v>
      </c>
      <c r="AA124" s="12" t="s">
        <v>48</v>
      </c>
      <c r="AB124" s="12" t="s">
        <v>48</v>
      </c>
      <c r="AC124" s="12" t="s">
        <v>57</v>
      </c>
      <c r="AD124" s="12" t="s">
        <v>57</v>
      </c>
      <c r="AE124" s="12" t="s">
        <v>57</v>
      </c>
      <c r="AF124" s="12" t="s">
        <v>80</v>
      </c>
      <c r="AG124" s="96">
        <v>8</v>
      </c>
      <c r="AH124" s="12" t="s">
        <v>48</v>
      </c>
      <c r="AI124" s="12" t="s">
        <v>48</v>
      </c>
    </row>
    <row r="125" spans="2:35" ht="14.5" x14ac:dyDescent="0.35">
      <c r="B125" s="107" t="s">
        <v>412</v>
      </c>
      <c r="C125" s="12" t="s">
        <v>48</v>
      </c>
      <c r="D125" s="12" t="s">
        <v>75</v>
      </c>
      <c r="E125" s="12" t="s">
        <v>405</v>
      </c>
      <c r="F125" s="12" t="s">
        <v>48</v>
      </c>
      <c r="G125" s="12" t="s">
        <v>413</v>
      </c>
      <c r="H125" s="107" t="s">
        <v>414</v>
      </c>
      <c r="I125" s="12" t="s">
        <v>53</v>
      </c>
      <c r="J125" s="12" t="s">
        <v>128</v>
      </c>
      <c r="K125" s="12" t="s">
        <v>67</v>
      </c>
      <c r="L125" s="12" t="s">
        <v>68</v>
      </c>
      <c r="M125" s="95"/>
      <c r="N125" s="12" t="s">
        <v>71</v>
      </c>
      <c r="O125" s="96" t="s">
        <v>48</v>
      </c>
      <c r="P125" s="12"/>
      <c r="Q125" s="13">
        <v>565479</v>
      </c>
      <c r="R125" s="12" t="s">
        <v>56</v>
      </c>
      <c r="S125" s="96">
        <f>Q125/V125</f>
        <v>216.9079401611047</v>
      </c>
      <c r="T125" s="12" t="s">
        <v>48</v>
      </c>
      <c r="U125" s="96" t="s">
        <v>3</v>
      </c>
      <c r="V125" s="96">
        <v>2607</v>
      </c>
      <c r="W125" s="96">
        <v>1</v>
      </c>
      <c r="X125" s="14">
        <v>-0.02</v>
      </c>
      <c r="Y125" s="14">
        <v>0</v>
      </c>
      <c r="Z125" s="15" t="s">
        <v>57</v>
      </c>
      <c r="AA125" s="12" t="s">
        <v>48</v>
      </c>
      <c r="AB125" s="12" t="s">
        <v>48</v>
      </c>
      <c r="AC125" s="12" t="s">
        <v>58</v>
      </c>
      <c r="AD125" s="12" t="s">
        <v>57</v>
      </c>
      <c r="AE125" s="12" t="s">
        <v>57</v>
      </c>
      <c r="AF125" s="12" t="s">
        <v>80</v>
      </c>
      <c r="AG125" s="96">
        <v>12</v>
      </c>
      <c r="AH125" s="12" t="s">
        <v>48</v>
      </c>
      <c r="AI125" s="12" t="s">
        <v>48</v>
      </c>
    </row>
    <row r="126" spans="2:35" ht="14.5" x14ac:dyDescent="0.35">
      <c r="B126" s="107" t="s">
        <v>415</v>
      </c>
      <c r="C126" s="12" t="s">
        <v>48</v>
      </c>
      <c r="D126" s="12" t="s">
        <v>62</v>
      </c>
      <c r="E126" s="12" t="s">
        <v>405</v>
      </c>
      <c r="F126" s="12" t="s">
        <v>48</v>
      </c>
      <c r="G126" s="12" t="s">
        <v>416</v>
      </c>
      <c r="H126" s="107" t="s">
        <v>417</v>
      </c>
      <c r="I126" s="12" t="s">
        <v>78</v>
      </c>
      <c r="J126" s="12" t="s">
        <v>79</v>
      </c>
      <c r="K126" s="12" t="s">
        <v>67</v>
      </c>
      <c r="L126" s="12" t="s">
        <v>68</v>
      </c>
      <c r="M126" s="95">
        <v>46371</v>
      </c>
      <c r="N126" s="12" t="s">
        <v>71</v>
      </c>
      <c r="O126" s="96" t="s">
        <v>48</v>
      </c>
      <c r="P126" s="12"/>
      <c r="Q126" s="13">
        <v>737494</v>
      </c>
      <c r="R126" s="12" t="s">
        <v>56</v>
      </c>
      <c r="S126" s="96"/>
      <c r="T126" s="12" t="s">
        <v>48</v>
      </c>
      <c r="U126" s="13" t="s">
        <v>3</v>
      </c>
      <c r="V126" s="96">
        <v>1276</v>
      </c>
      <c r="W126" s="96">
        <v>1</v>
      </c>
      <c r="X126" s="14">
        <v>2189.56</v>
      </c>
      <c r="Y126" s="14">
        <v>2189.56</v>
      </c>
      <c r="Z126" s="15" t="s">
        <v>57</v>
      </c>
      <c r="AA126" s="12" t="s">
        <v>48</v>
      </c>
      <c r="AB126" s="12" t="s">
        <v>48</v>
      </c>
      <c r="AC126" s="12" t="s">
        <v>57</v>
      </c>
      <c r="AD126" s="12" t="s">
        <v>2</v>
      </c>
      <c r="AE126" s="12" t="s">
        <v>2</v>
      </c>
      <c r="AF126" s="12" t="s">
        <v>59</v>
      </c>
      <c r="AG126" s="96">
        <v>5</v>
      </c>
      <c r="AH126" s="12" t="s">
        <v>48</v>
      </c>
      <c r="AI126" s="12" t="s">
        <v>48</v>
      </c>
    </row>
    <row r="127" spans="2:35" ht="14.5" x14ac:dyDescent="0.35">
      <c r="B127" s="107" t="s">
        <v>418</v>
      </c>
      <c r="C127" s="12" t="s">
        <v>48</v>
      </c>
      <c r="D127" s="12" t="s">
        <v>386</v>
      </c>
      <c r="E127" s="12" t="s">
        <v>419</v>
      </c>
      <c r="F127" s="12" t="s">
        <v>48</v>
      </c>
      <c r="G127" s="12" t="s">
        <v>420</v>
      </c>
      <c r="H127" s="107" t="s">
        <v>421</v>
      </c>
      <c r="I127" s="12" t="s">
        <v>53</v>
      </c>
      <c r="J127" s="12" t="s">
        <v>128</v>
      </c>
      <c r="K127" s="12" t="s">
        <v>55</v>
      </c>
      <c r="L127" s="12"/>
      <c r="M127" s="95" t="s">
        <v>48</v>
      </c>
      <c r="N127" s="12"/>
      <c r="O127" s="96" t="s">
        <v>48</v>
      </c>
      <c r="P127" s="12"/>
      <c r="Q127" s="17">
        <v>0</v>
      </c>
      <c r="R127" s="12"/>
      <c r="S127" s="96"/>
      <c r="T127" s="12" t="s">
        <v>48</v>
      </c>
      <c r="U127" s="13">
        <v>0</v>
      </c>
      <c r="V127" s="96">
        <v>0</v>
      </c>
      <c r="W127" s="96">
        <v>0</v>
      </c>
      <c r="X127" s="14">
        <v>0</v>
      </c>
      <c r="Y127" s="14">
        <v>0</v>
      </c>
      <c r="Z127" s="15" t="s">
        <v>57</v>
      </c>
      <c r="AA127" s="12" t="s">
        <v>48</v>
      </c>
      <c r="AB127" s="12" t="s">
        <v>48</v>
      </c>
      <c r="AC127" s="12" t="s">
        <v>58</v>
      </c>
      <c r="AD127" s="12" t="s">
        <v>57</v>
      </c>
      <c r="AE127" s="12" t="s">
        <v>57</v>
      </c>
      <c r="AF127" s="12" t="s">
        <v>80</v>
      </c>
      <c r="AG127" s="96">
        <v>0</v>
      </c>
      <c r="AH127" s="12" t="s">
        <v>48</v>
      </c>
      <c r="AI127" s="12" t="s">
        <v>48</v>
      </c>
    </row>
    <row r="128" spans="2:35" ht="14.5" x14ac:dyDescent="0.35">
      <c r="B128" s="107" t="s">
        <v>418</v>
      </c>
      <c r="C128" s="12" t="s">
        <v>48</v>
      </c>
      <c r="D128" s="12" t="s">
        <v>386</v>
      </c>
      <c r="E128" s="12" t="s">
        <v>419</v>
      </c>
      <c r="F128" s="12" t="s">
        <v>48</v>
      </c>
      <c r="G128" s="12" t="s">
        <v>422</v>
      </c>
      <c r="H128" s="107" t="s">
        <v>421</v>
      </c>
      <c r="I128" s="12" t="s">
        <v>78</v>
      </c>
      <c r="J128" s="12" t="s">
        <v>128</v>
      </c>
      <c r="K128" s="12" t="s">
        <v>67</v>
      </c>
      <c r="L128" s="12" t="s">
        <v>68</v>
      </c>
      <c r="M128" s="95">
        <v>46387</v>
      </c>
      <c r="N128" s="12" t="s">
        <v>71</v>
      </c>
      <c r="O128" s="96" t="s">
        <v>48</v>
      </c>
      <c r="P128" s="12"/>
      <c r="Q128" s="13">
        <v>371421</v>
      </c>
      <c r="R128" s="12" t="s">
        <v>56</v>
      </c>
      <c r="S128" s="96">
        <f t="shared" ref="S128:S134" si="2">Q128/V128</f>
        <v>388.92251308900524</v>
      </c>
      <c r="T128" s="12" t="s">
        <v>48</v>
      </c>
      <c r="U128" s="96" t="s">
        <v>3</v>
      </c>
      <c r="V128" s="96">
        <v>955</v>
      </c>
      <c r="W128" s="96">
        <v>1</v>
      </c>
      <c r="X128" s="14">
        <v>13075</v>
      </c>
      <c r="Y128" s="14">
        <v>-23.57</v>
      </c>
      <c r="Z128" s="15" t="s">
        <v>57</v>
      </c>
      <c r="AA128" s="12" t="s">
        <v>48</v>
      </c>
      <c r="AB128" s="12" t="s">
        <v>48</v>
      </c>
      <c r="AC128" s="12" t="s">
        <v>58</v>
      </c>
      <c r="AD128" s="12" t="s">
        <v>2</v>
      </c>
      <c r="AE128" s="12" t="s">
        <v>2</v>
      </c>
      <c r="AF128" s="12" t="s">
        <v>59</v>
      </c>
      <c r="AG128" s="96">
        <v>5</v>
      </c>
      <c r="AH128" s="12" t="s">
        <v>48</v>
      </c>
      <c r="AI128" s="12" t="s">
        <v>48</v>
      </c>
    </row>
    <row r="129" spans="2:35" ht="14.5" x14ac:dyDescent="0.35">
      <c r="B129" s="12" t="s">
        <v>66</v>
      </c>
      <c r="C129" s="12" t="s">
        <v>48</v>
      </c>
      <c r="D129" s="12" t="s">
        <v>62</v>
      </c>
      <c r="E129" s="12" t="s">
        <v>423</v>
      </c>
      <c r="F129" s="120" t="s">
        <v>424</v>
      </c>
      <c r="G129" s="94" t="s">
        <v>425</v>
      </c>
      <c r="H129" s="12" t="s">
        <v>426</v>
      </c>
      <c r="I129" s="12" t="s">
        <v>89</v>
      </c>
      <c r="J129" s="12" t="s">
        <v>66</v>
      </c>
      <c r="K129" s="12" t="s">
        <v>67</v>
      </c>
      <c r="L129" s="12" t="s">
        <v>68</v>
      </c>
      <c r="M129" s="95">
        <v>46359</v>
      </c>
      <c r="N129" s="12" t="s">
        <v>71</v>
      </c>
      <c r="O129" s="96">
        <v>1930</v>
      </c>
      <c r="P129" s="12" t="s">
        <v>97</v>
      </c>
      <c r="Q129" s="17">
        <v>1600000</v>
      </c>
      <c r="R129" s="12" t="s">
        <v>56</v>
      </c>
      <c r="S129" s="96">
        <f t="shared" si="2"/>
        <v>829.01554404145077</v>
      </c>
      <c r="T129" s="12" t="s">
        <v>48</v>
      </c>
      <c r="U129" s="118" t="s">
        <v>3</v>
      </c>
      <c r="V129" s="96">
        <f>O129</f>
        <v>1930</v>
      </c>
      <c r="W129" s="96">
        <v>32</v>
      </c>
      <c r="X129" s="16">
        <v>52220.27</v>
      </c>
      <c r="Y129" s="16">
        <v>-527.07000000000005</v>
      </c>
      <c r="Z129" s="15" t="s">
        <v>58</v>
      </c>
      <c r="AA129" s="12" t="s">
        <v>58</v>
      </c>
      <c r="AB129" s="12" t="s">
        <v>91</v>
      </c>
      <c r="AC129" s="12" t="s">
        <v>58</v>
      </c>
      <c r="AD129" s="12" t="s">
        <v>57</v>
      </c>
      <c r="AE129" s="12" t="s">
        <v>57</v>
      </c>
      <c r="AF129" s="12" t="s">
        <v>80</v>
      </c>
      <c r="AG129" s="96">
        <v>13</v>
      </c>
      <c r="AH129" s="12" t="s">
        <v>48</v>
      </c>
      <c r="AI129" s="12" t="s">
        <v>48</v>
      </c>
    </row>
    <row r="130" spans="2:35" ht="14.5" x14ac:dyDescent="0.35">
      <c r="B130" s="107" t="s">
        <v>427</v>
      </c>
      <c r="C130" s="12" t="s">
        <v>48</v>
      </c>
      <c r="D130" s="12" t="s">
        <v>75</v>
      </c>
      <c r="E130" s="12" t="s">
        <v>423</v>
      </c>
      <c r="F130" s="12" t="s">
        <v>48</v>
      </c>
      <c r="G130" s="12" t="s">
        <v>428</v>
      </c>
      <c r="H130" s="107" t="s">
        <v>429</v>
      </c>
      <c r="I130" s="12" t="s">
        <v>78</v>
      </c>
      <c r="J130" s="12" t="s">
        <v>54</v>
      </c>
      <c r="K130" s="12" t="s">
        <v>55</v>
      </c>
      <c r="L130" s="12"/>
      <c r="M130" s="95" t="s">
        <v>48</v>
      </c>
      <c r="N130" s="12"/>
      <c r="O130" s="96" t="s">
        <v>48</v>
      </c>
      <c r="P130" s="12"/>
      <c r="Q130" s="13">
        <v>129511</v>
      </c>
      <c r="R130" s="12" t="s">
        <v>56</v>
      </c>
      <c r="S130" s="96">
        <f t="shared" si="2"/>
        <v>292.34988713318285</v>
      </c>
      <c r="T130" s="12" t="s">
        <v>48</v>
      </c>
      <c r="U130" s="96">
        <v>0</v>
      </c>
      <c r="V130" s="96">
        <v>443</v>
      </c>
      <c r="W130" s="96" t="s">
        <v>60</v>
      </c>
      <c r="X130" s="14">
        <v>0</v>
      </c>
      <c r="Y130" s="14">
        <v>-1988</v>
      </c>
      <c r="Z130" s="15" t="s">
        <v>57</v>
      </c>
      <c r="AA130" s="12" t="s">
        <v>48</v>
      </c>
      <c r="AB130" s="12" t="s">
        <v>48</v>
      </c>
      <c r="AC130" s="12" t="s">
        <v>57</v>
      </c>
      <c r="AD130" s="12" t="s">
        <v>57</v>
      </c>
      <c r="AE130" s="12" t="s">
        <v>57</v>
      </c>
      <c r="AF130" s="12" t="s">
        <v>80</v>
      </c>
      <c r="AG130" s="96">
        <v>2</v>
      </c>
      <c r="AH130" s="12" t="s">
        <v>48</v>
      </c>
      <c r="AI130" s="12" t="s">
        <v>48</v>
      </c>
    </row>
    <row r="131" spans="2:35" ht="14.5" x14ac:dyDescent="0.35">
      <c r="B131" s="107" t="s">
        <v>430</v>
      </c>
      <c r="C131" s="12" t="s">
        <v>48</v>
      </c>
      <c r="D131" s="12" t="s">
        <v>75</v>
      </c>
      <c r="E131" s="12" t="s">
        <v>423</v>
      </c>
      <c r="F131" s="12" t="s">
        <v>48</v>
      </c>
      <c r="G131" s="12" t="s">
        <v>431</v>
      </c>
      <c r="H131" s="107" t="s">
        <v>432</v>
      </c>
      <c r="I131" s="12" t="s">
        <v>78</v>
      </c>
      <c r="J131" s="12" t="s">
        <v>79</v>
      </c>
      <c r="K131" s="12" t="s">
        <v>67</v>
      </c>
      <c r="L131" s="12" t="s">
        <v>119</v>
      </c>
      <c r="M131" s="95">
        <v>45635</v>
      </c>
      <c r="N131" s="12" t="s">
        <v>72</v>
      </c>
      <c r="O131" s="96" t="s">
        <v>48</v>
      </c>
      <c r="P131" s="12"/>
      <c r="Q131" s="13">
        <v>103853</v>
      </c>
      <c r="R131" s="12" t="s">
        <v>72</v>
      </c>
      <c r="S131" s="96">
        <f t="shared" si="2"/>
        <v>538.09844559585497</v>
      </c>
      <c r="T131" s="12" t="s">
        <v>48</v>
      </c>
      <c r="U131" s="13">
        <v>1479</v>
      </c>
      <c r="V131" s="96">
        <v>193</v>
      </c>
      <c r="W131" s="96">
        <v>11</v>
      </c>
      <c r="X131" s="18">
        <v>78910</v>
      </c>
      <c r="Y131" s="18">
        <v>24554</v>
      </c>
      <c r="Z131" s="15" t="s">
        <v>58</v>
      </c>
      <c r="AA131" s="12" t="s">
        <v>48</v>
      </c>
      <c r="AB131" s="12" t="s">
        <v>48</v>
      </c>
      <c r="AC131" s="12" t="s">
        <v>57</v>
      </c>
      <c r="AD131" s="12" t="s">
        <v>57</v>
      </c>
      <c r="AE131" s="12" t="s">
        <v>57</v>
      </c>
      <c r="AF131" s="12" t="s">
        <v>80</v>
      </c>
      <c r="AG131" s="96">
        <v>3</v>
      </c>
      <c r="AH131" s="12" t="s">
        <v>48</v>
      </c>
      <c r="AI131" s="12" t="s">
        <v>48</v>
      </c>
    </row>
    <row r="132" spans="2:35" ht="14.5" x14ac:dyDescent="0.35">
      <c r="B132" s="107" t="s">
        <v>433</v>
      </c>
      <c r="C132" s="12" t="s">
        <v>48</v>
      </c>
      <c r="D132" s="12" t="s">
        <v>75</v>
      </c>
      <c r="E132" s="12" t="s">
        <v>434</v>
      </c>
      <c r="F132" s="12" t="s">
        <v>48</v>
      </c>
      <c r="G132" s="12" t="s">
        <v>435</v>
      </c>
      <c r="H132" s="107" t="s">
        <v>436</v>
      </c>
      <c r="I132" s="12" t="s">
        <v>78</v>
      </c>
      <c r="J132" s="12" t="s">
        <v>128</v>
      </c>
      <c r="K132" s="12" t="s">
        <v>55</v>
      </c>
      <c r="L132" s="12"/>
      <c r="M132" s="95" t="s">
        <v>48</v>
      </c>
      <c r="N132" s="12"/>
      <c r="O132" s="96" t="s">
        <v>48</v>
      </c>
      <c r="P132" s="12"/>
      <c r="Q132" s="13">
        <v>251716</v>
      </c>
      <c r="R132" s="12" t="s">
        <v>56</v>
      </c>
      <c r="S132" s="96">
        <f t="shared" si="2"/>
        <v>423.05210084033615</v>
      </c>
      <c r="T132" s="12" t="s">
        <v>48</v>
      </c>
      <c r="U132" s="96">
        <v>0</v>
      </c>
      <c r="V132" s="96">
        <v>595</v>
      </c>
      <c r="W132" s="96">
        <v>10</v>
      </c>
      <c r="X132" s="14">
        <v>0</v>
      </c>
      <c r="Y132" s="14">
        <v>0</v>
      </c>
      <c r="Z132" s="15" t="s">
        <v>57</v>
      </c>
      <c r="AA132" s="12" t="s">
        <v>48</v>
      </c>
      <c r="AB132" s="12" t="s">
        <v>48</v>
      </c>
      <c r="AC132" s="12" t="s">
        <v>437</v>
      </c>
      <c r="AD132" s="12" t="s">
        <v>57</v>
      </c>
      <c r="AE132" s="12" t="s">
        <v>57</v>
      </c>
      <c r="AF132" s="12" t="s">
        <v>80</v>
      </c>
      <c r="AG132" s="96">
        <v>7</v>
      </c>
      <c r="AH132" s="12" t="s">
        <v>48</v>
      </c>
      <c r="AI132" s="12" t="s">
        <v>48</v>
      </c>
    </row>
    <row r="133" spans="2:35" ht="14.5" x14ac:dyDescent="0.35">
      <c r="B133" s="12" t="s">
        <v>66</v>
      </c>
      <c r="C133" s="12" t="s">
        <v>48</v>
      </c>
      <c r="D133" s="12" t="s">
        <v>75</v>
      </c>
      <c r="E133" s="12" t="s">
        <v>434</v>
      </c>
      <c r="F133" s="123">
        <v>26242</v>
      </c>
      <c r="G133" s="12" t="s">
        <v>438</v>
      </c>
      <c r="H133" s="12" t="s">
        <v>439</v>
      </c>
      <c r="I133" s="12" t="s">
        <v>89</v>
      </c>
      <c r="J133" s="12" t="s">
        <v>66</v>
      </c>
      <c r="K133" s="12" t="s">
        <v>67</v>
      </c>
      <c r="L133" s="12" t="s">
        <v>96</v>
      </c>
      <c r="M133" s="95" t="s">
        <v>3</v>
      </c>
      <c r="N133" s="12" t="s">
        <v>71</v>
      </c>
      <c r="O133" s="96">
        <v>2785</v>
      </c>
      <c r="P133" s="12" t="s">
        <v>97</v>
      </c>
      <c r="Q133" s="17">
        <v>5000000</v>
      </c>
      <c r="R133" s="12" t="s">
        <v>56</v>
      </c>
      <c r="S133" s="96">
        <f t="shared" si="2"/>
        <v>1795.3321364452424</v>
      </c>
      <c r="T133" s="12" t="s">
        <v>48</v>
      </c>
      <c r="U133" s="118" t="s">
        <v>3</v>
      </c>
      <c r="V133" s="96">
        <f>O133</f>
        <v>2785</v>
      </c>
      <c r="W133" s="96" t="s">
        <v>2</v>
      </c>
      <c r="X133" s="16">
        <v>0</v>
      </c>
      <c r="Y133" s="15">
        <v>0</v>
      </c>
      <c r="Z133" s="15" t="s">
        <v>58</v>
      </c>
      <c r="AA133" s="12" t="s">
        <v>58</v>
      </c>
      <c r="AB133" s="12" t="s">
        <v>91</v>
      </c>
      <c r="AC133" s="12" t="s">
        <v>57</v>
      </c>
      <c r="AD133" s="12" t="s">
        <v>2</v>
      </c>
      <c r="AE133" s="12" t="s">
        <v>73</v>
      </c>
      <c r="AF133" s="12" t="s">
        <v>80</v>
      </c>
      <c r="AG133" s="96">
        <v>0</v>
      </c>
      <c r="AH133" s="12" t="s">
        <v>48</v>
      </c>
      <c r="AI133" s="12" t="s">
        <v>48</v>
      </c>
    </row>
    <row r="134" spans="2:35" ht="14.5" x14ac:dyDescent="0.35">
      <c r="B134" s="107" t="s">
        <v>440</v>
      </c>
      <c r="C134" s="12" t="s">
        <v>48</v>
      </c>
      <c r="D134" s="12" t="s">
        <v>62</v>
      </c>
      <c r="E134" s="12" t="s">
        <v>434</v>
      </c>
      <c r="F134" s="12" t="s">
        <v>48</v>
      </c>
      <c r="G134" s="12" t="s">
        <v>441</v>
      </c>
      <c r="H134" s="107" t="s">
        <v>442</v>
      </c>
      <c r="I134" s="12" t="s">
        <v>78</v>
      </c>
      <c r="J134" s="12" t="s">
        <v>298</v>
      </c>
      <c r="K134" s="12" t="s">
        <v>294</v>
      </c>
      <c r="L134" s="12" t="s">
        <v>119</v>
      </c>
      <c r="M134" s="95">
        <v>45674</v>
      </c>
      <c r="N134" s="12" t="s">
        <v>72</v>
      </c>
      <c r="O134" s="96" t="s">
        <v>48</v>
      </c>
      <c r="P134" s="12"/>
      <c r="Q134" s="13">
        <v>850339</v>
      </c>
      <c r="R134" s="12" t="s">
        <v>72</v>
      </c>
      <c r="S134" s="96">
        <f t="shared" si="2"/>
        <v>513.17984308992152</v>
      </c>
      <c r="T134" s="12" t="s">
        <v>48</v>
      </c>
      <c r="U134" s="13">
        <v>9703</v>
      </c>
      <c r="V134" s="96">
        <v>1657</v>
      </c>
      <c r="W134" s="96">
        <v>0</v>
      </c>
      <c r="X134" s="18">
        <v>742104</v>
      </c>
      <c r="Y134" s="18">
        <v>-5019.55</v>
      </c>
      <c r="Z134" s="15" t="s">
        <v>58</v>
      </c>
      <c r="AA134" s="12" t="s">
        <v>48</v>
      </c>
      <c r="AB134" s="12" t="s">
        <v>48</v>
      </c>
      <c r="AC134" s="12" t="s">
        <v>58</v>
      </c>
      <c r="AD134" s="12" t="s">
        <v>57</v>
      </c>
      <c r="AE134" s="12" t="s">
        <v>57</v>
      </c>
      <c r="AF134" s="12" t="s">
        <v>59</v>
      </c>
      <c r="AG134" s="96">
        <v>1</v>
      </c>
      <c r="AH134" s="12" t="s">
        <v>48</v>
      </c>
      <c r="AI134" s="12" t="s">
        <v>48</v>
      </c>
    </row>
    <row r="135" spans="2:35" ht="14.5" x14ac:dyDescent="0.35">
      <c r="B135" s="112" t="s">
        <v>443</v>
      </c>
      <c r="C135" s="12" t="s">
        <v>48</v>
      </c>
      <c r="D135" s="12" t="s">
        <v>62</v>
      </c>
      <c r="E135" s="12" t="s">
        <v>444</v>
      </c>
      <c r="F135" s="120" t="s">
        <v>48</v>
      </c>
      <c r="G135" s="12" t="s">
        <v>445</v>
      </c>
      <c r="H135" s="107" t="s">
        <v>446</v>
      </c>
      <c r="I135" s="12" t="s">
        <v>53</v>
      </c>
      <c r="J135" s="12" t="s">
        <v>128</v>
      </c>
      <c r="K135" s="12" t="s">
        <v>294</v>
      </c>
      <c r="L135" s="12" t="s">
        <v>119</v>
      </c>
      <c r="M135" s="95">
        <v>46022</v>
      </c>
      <c r="N135" s="12" t="s">
        <v>72</v>
      </c>
      <c r="O135" s="96" t="s">
        <v>48</v>
      </c>
      <c r="P135" s="12"/>
      <c r="Q135" s="13">
        <f t="shared" ref="Q135:Q136" si="3">X135</f>
        <v>70025</v>
      </c>
      <c r="R135" s="12" t="s">
        <v>72</v>
      </c>
      <c r="S135" s="96">
        <v>0</v>
      </c>
      <c r="T135" s="12" t="s">
        <v>48</v>
      </c>
      <c r="U135" s="13">
        <v>0</v>
      </c>
      <c r="V135" s="96">
        <v>0</v>
      </c>
      <c r="W135" s="96">
        <v>0</v>
      </c>
      <c r="X135" s="18">
        <v>70025</v>
      </c>
      <c r="Y135" s="18">
        <v>67641</v>
      </c>
      <c r="Z135" s="15" t="s">
        <v>58</v>
      </c>
      <c r="AA135" s="12" t="s">
        <v>48</v>
      </c>
      <c r="AB135" s="12" t="s">
        <v>48</v>
      </c>
      <c r="AC135" s="12" t="s">
        <v>58</v>
      </c>
      <c r="AD135" s="12" t="s">
        <v>2</v>
      </c>
      <c r="AE135" s="12" t="s">
        <v>73</v>
      </c>
      <c r="AF135" s="12" t="s">
        <v>80</v>
      </c>
      <c r="AG135" s="96">
        <v>0</v>
      </c>
      <c r="AH135" s="12" t="s">
        <v>48</v>
      </c>
      <c r="AI135" s="12" t="s">
        <v>48</v>
      </c>
    </row>
    <row r="136" spans="2:35" ht="14.5" x14ac:dyDescent="0.35">
      <c r="B136" s="107" t="s">
        <v>447</v>
      </c>
      <c r="C136" s="12" t="s">
        <v>48</v>
      </c>
      <c r="D136" s="12" t="s">
        <v>235</v>
      </c>
      <c r="E136" s="12" t="s">
        <v>448</v>
      </c>
      <c r="F136" s="12" t="s">
        <v>48</v>
      </c>
      <c r="G136" s="12" t="s">
        <v>449</v>
      </c>
      <c r="H136" s="107" t="s">
        <v>450</v>
      </c>
      <c r="I136" s="12" t="s">
        <v>53</v>
      </c>
      <c r="J136" s="12" t="s">
        <v>54</v>
      </c>
      <c r="K136" s="12" t="s">
        <v>67</v>
      </c>
      <c r="L136" s="12" t="s">
        <v>119</v>
      </c>
      <c r="M136" s="95">
        <v>45035</v>
      </c>
      <c r="N136" s="12" t="s">
        <v>72</v>
      </c>
      <c r="O136" s="96" t="s">
        <v>48</v>
      </c>
      <c r="P136" s="12"/>
      <c r="Q136" s="13">
        <f t="shared" si="3"/>
        <v>1213832.6499999999</v>
      </c>
      <c r="R136" s="12" t="s">
        <v>72</v>
      </c>
      <c r="S136" s="96">
        <f>Q136/V136</f>
        <v>802.79937169312166</v>
      </c>
      <c r="T136" s="12" t="s">
        <v>48</v>
      </c>
      <c r="U136" s="13">
        <v>9359</v>
      </c>
      <c r="V136" s="96">
        <v>1512</v>
      </c>
      <c r="W136" s="96">
        <v>1</v>
      </c>
      <c r="X136" s="14">
        <v>1213832.6499999999</v>
      </c>
      <c r="Y136" s="14">
        <v>0</v>
      </c>
      <c r="Z136" s="16" t="s">
        <v>58</v>
      </c>
      <c r="AA136" s="12" t="s">
        <v>48</v>
      </c>
      <c r="AB136" s="12" t="s">
        <v>48</v>
      </c>
      <c r="AC136" s="12" t="s">
        <v>57</v>
      </c>
      <c r="AD136" s="12" t="s">
        <v>57</v>
      </c>
      <c r="AE136" s="12" t="s">
        <v>57</v>
      </c>
      <c r="AF136" s="12" t="s">
        <v>80</v>
      </c>
      <c r="AG136" s="96">
        <v>7</v>
      </c>
      <c r="AH136" s="12" t="s">
        <v>48</v>
      </c>
      <c r="AI136" s="12" t="s">
        <v>48</v>
      </c>
    </row>
    <row r="137" spans="2:35" ht="14.5" x14ac:dyDescent="0.35">
      <c r="B137" s="107" t="s">
        <v>451</v>
      </c>
      <c r="C137" s="12" t="s">
        <v>48</v>
      </c>
      <c r="D137" s="12" t="s">
        <v>235</v>
      </c>
      <c r="E137" s="12" t="s">
        <v>448</v>
      </c>
      <c r="F137" s="12" t="s">
        <v>48</v>
      </c>
      <c r="G137" s="12" t="s">
        <v>452</v>
      </c>
      <c r="H137" s="107" t="s">
        <v>453</v>
      </c>
      <c r="I137" s="12" t="s">
        <v>53</v>
      </c>
      <c r="J137" s="12" t="s">
        <v>54</v>
      </c>
      <c r="K137" s="12" t="s">
        <v>55</v>
      </c>
      <c r="L137" s="12"/>
      <c r="M137" s="95" t="s">
        <v>48</v>
      </c>
      <c r="N137" s="12"/>
      <c r="O137" s="96" t="s">
        <v>48</v>
      </c>
      <c r="P137" s="12"/>
      <c r="Q137" s="17">
        <v>0</v>
      </c>
      <c r="R137" s="12"/>
      <c r="S137" s="96">
        <v>0</v>
      </c>
      <c r="T137" s="12" t="s">
        <v>48</v>
      </c>
      <c r="U137" s="96">
        <v>0</v>
      </c>
      <c r="V137" s="96">
        <v>0</v>
      </c>
      <c r="W137" s="96">
        <v>0</v>
      </c>
      <c r="X137" s="14">
        <v>0</v>
      </c>
      <c r="Y137" s="14">
        <v>-7719.19</v>
      </c>
      <c r="Z137" s="15" t="s">
        <v>57</v>
      </c>
      <c r="AA137" s="12" t="s">
        <v>48</v>
      </c>
      <c r="AB137" s="12" t="s">
        <v>48</v>
      </c>
      <c r="AC137" s="12" t="s">
        <v>57</v>
      </c>
      <c r="AD137" s="12" t="s">
        <v>57</v>
      </c>
      <c r="AE137" s="12" t="s">
        <v>57</v>
      </c>
      <c r="AF137" s="12" t="s">
        <v>59</v>
      </c>
      <c r="AG137" s="96">
        <v>0</v>
      </c>
      <c r="AH137" s="12" t="s">
        <v>48</v>
      </c>
      <c r="AI137" s="12" t="s">
        <v>48</v>
      </c>
    </row>
    <row r="138" spans="2:35" ht="14.5" x14ac:dyDescent="0.35">
      <c r="B138" s="107" t="s">
        <v>454</v>
      </c>
      <c r="C138" s="12" t="s">
        <v>48</v>
      </c>
      <c r="D138" s="12" t="s">
        <v>235</v>
      </c>
      <c r="E138" s="12" t="s">
        <v>448</v>
      </c>
      <c r="F138" s="12" t="s">
        <v>48</v>
      </c>
      <c r="G138" s="12" t="s">
        <v>455</v>
      </c>
      <c r="H138" s="107" t="s">
        <v>456</v>
      </c>
      <c r="I138" s="12" t="s">
        <v>53</v>
      </c>
      <c r="J138" s="12" t="s">
        <v>54</v>
      </c>
      <c r="K138" s="12" t="s">
        <v>55</v>
      </c>
      <c r="L138" s="12"/>
      <c r="M138" s="95" t="s">
        <v>48</v>
      </c>
      <c r="N138" s="12"/>
      <c r="O138" s="96" t="s">
        <v>48</v>
      </c>
      <c r="P138" s="12"/>
      <c r="Q138" s="13">
        <v>0</v>
      </c>
      <c r="R138" s="12"/>
      <c r="S138" s="96">
        <f>Q138/V138</f>
        <v>0</v>
      </c>
      <c r="T138" s="12" t="s">
        <v>48</v>
      </c>
      <c r="U138" s="96">
        <v>0</v>
      </c>
      <c r="V138" s="96">
        <v>877</v>
      </c>
      <c r="W138" s="96">
        <v>0</v>
      </c>
      <c r="X138" s="14">
        <v>0</v>
      </c>
      <c r="Y138" s="14">
        <v>0</v>
      </c>
      <c r="Z138" s="15" t="s">
        <v>57</v>
      </c>
      <c r="AA138" s="12" t="s">
        <v>48</v>
      </c>
      <c r="AB138" s="12" t="s">
        <v>48</v>
      </c>
      <c r="AC138" s="12" t="s">
        <v>57</v>
      </c>
      <c r="AD138" s="12" t="s">
        <v>57</v>
      </c>
      <c r="AE138" s="12" t="s">
        <v>57</v>
      </c>
      <c r="AF138" s="12" t="s">
        <v>59</v>
      </c>
      <c r="AG138" s="96">
        <v>0</v>
      </c>
      <c r="AH138" s="12" t="s">
        <v>48</v>
      </c>
      <c r="AI138" s="12" t="s">
        <v>48</v>
      </c>
    </row>
    <row r="139" spans="2:35" ht="14.5" x14ac:dyDescent="0.35">
      <c r="B139" s="107" t="s">
        <v>120</v>
      </c>
      <c r="C139" s="12" t="s">
        <v>48</v>
      </c>
      <c r="D139" s="12" t="s">
        <v>247</v>
      </c>
      <c r="E139" s="12" t="s">
        <v>448</v>
      </c>
      <c r="F139" s="12" t="s">
        <v>48</v>
      </c>
      <c r="G139" s="94" t="s">
        <v>457</v>
      </c>
      <c r="H139" s="107" t="s">
        <v>458</v>
      </c>
      <c r="I139" s="12" t="s">
        <v>53</v>
      </c>
      <c r="J139" s="12"/>
      <c r="K139" s="12" t="s">
        <v>294</v>
      </c>
      <c r="L139" s="12" t="s">
        <v>68</v>
      </c>
      <c r="M139" s="95">
        <v>46213</v>
      </c>
      <c r="N139" s="12" t="s">
        <v>71</v>
      </c>
      <c r="O139" s="96" t="s">
        <v>48</v>
      </c>
      <c r="P139" s="12"/>
      <c r="Q139" s="13">
        <v>1508327</v>
      </c>
      <c r="R139" s="12" t="s">
        <v>56</v>
      </c>
      <c r="S139" s="96" t="s">
        <v>3</v>
      </c>
      <c r="T139" s="12" t="s">
        <v>48</v>
      </c>
      <c r="U139" s="96" t="s">
        <v>3</v>
      </c>
      <c r="V139" s="96">
        <v>1688</v>
      </c>
      <c r="W139" s="96">
        <v>11</v>
      </c>
      <c r="X139" s="14">
        <v>65759</v>
      </c>
      <c r="Y139" s="14">
        <v>15302</v>
      </c>
      <c r="Z139" s="15" t="s">
        <v>57</v>
      </c>
      <c r="AA139" s="12" t="s">
        <v>48</v>
      </c>
      <c r="AB139" s="12" t="s">
        <v>48</v>
      </c>
      <c r="AC139" s="12" t="s">
        <v>57</v>
      </c>
      <c r="AD139" s="12" t="s">
        <v>57</v>
      </c>
      <c r="AE139" s="12" t="s">
        <v>57</v>
      </c>
      <c r="AF139" s="12" t="s">
        <v>59</v>
      </c>
      <c r="AG139" s="96">
        <v>18</v>
      </c>
      <c r="AH139" s="12" t="s">
        <v>48</v>
      </c>
      <c r="AI139" s="12" t="s">
        <v>48</v>
      </c>
    </row>
    <row r="140" spans="2:35" ht="14.5" x14ac:dyDescent="0.35">
      <c r="B140" s="107" t="s">
        <v>447</v>
      </c>
      <c r="C140" s="12" t="s">
        <v>48</v>
      </c>
      <c r="D140" s="12" t="s">
        <v>235</v>
      </c>
      <c r="E140" s="12" t="s">
        <v>448</v>
      </c>
      <c r="F140" s="12" t="s">
        <v>48</v>
      </c>
      <c r="G140" s="12" t="s">
        <v>459</v>
      </c>
      <c r="H140" s="107" t="s">
        <v>450</v>
      </c>
      <c r="I140" s="12" t="s">
        <v>78</v>
      </c>
      <c r="J140" s="12" t="s">
        <v>54</v>
      </c>
      <c r="K140" s="12" t="s">
        <v>55</v>
      </c>
      <c r="L140" s="12"/>
      <c r="M140" s="95" t="s">
        <v>48</v>
      </c>
      <c r="N140" s="12"/>
      <c r="O140" s="96" t="s">
        <v>48</v>
      </c>
      <c r="P140" s="12"/>
      <c r="Q140" s="13">
        <v>0</v>
      </c>
      <c r="R140" s="12"/>
      <c r="S140" s="96">
        <v>0</v>
      </c>
      <c r="T140" s="12" t="s">
        <v>48</v>
      </c>
      <c r="U140" s="96">
        <v>0</v>
      </c>
      <c r="V140" s="96">
        <v>0</v>
      </c>
      <c r="W140" s="96">
        <v>0</v>
      </c>
      <c r="X140" s="14">
        <v>0</v>
      </c>
      <c r="Y140" s="14">
        <v>0</v>
      </c>
      <c r="Z140" s="15" t="s">
        <v>57</v>
      </c>
      <c r="AA140" s="12" t="s">
        <v>48</v>
      </c>
      <c r="AB140" s="12" t="s">
        <v>48</v>
      </c>
      <c r="AC140" s="12" t="s">
        <v>57</v>
      </c>
      <c r="AD140" s="12" t="s">
        <v>57</v>
      </c>
      <c r="AE140" s="12" t="s">
        <v>57</v>
      </c>
      <c r="AF140" s="12" t="s">
        <v>80</v>
      </c>
      <c r="AG140" s="96" t="s">
        <v>60</v>
      </c>
      <c r="AH140" s="12" t="s">
        <v>48</v>
      </c>
      <c r="AI140" s="12" t="s">
        <v>48</v>
      </c>
    </row>
    <row r="141" spans="2:35" ht="14.5" x14ac:dyDescent="0.35">
      <c r="B141" s="107" t="s">
        <v>287</v>
      </c>
      <c r="C141" s="12" t="s">
        <v>48</v>
      </c>
      <c r="D141" s="12" t="s">
        <v>235</v>
      </c>
      <c r="E141" s="12" t="s">
        <v>448</v>
      </c>
      <c r="F141" s="12" t="s">
        <v>48</v>
      </c>
      <c r="G141" s="12" t="s">
        <v>460</v>
      </c>
      <c r="H141" s="107" t="s">
        <v>461</v>
      </c>
      <c r="I141" s="12" t="s">
        <v>78</v>
      </c>
      <c r="J141" s="12" t="s">
        <v>54</v>
      </c>
      <c r="K141" s="12" t="s">
        <v>55</v>
      </c>
      <c r="L141" s="12"/>
      <c r="M141" s="95" t="s">
        <v>48</v>
      </c>
      <c r="N141" s="12"/>
      <c r="O141" s="96" t="s">
        <v>48</v>
      </c>
      <c r="P141" s="12"/>
      <c r="Q141" s="13">
        <v>0</v>
      </c>
      <c r="R141" s="12"/>
      <c r="S141" s="96">
        <v>0</v>
      </c>
      <c r="T141" s="12" t="s">
        <v>48</v>
      </c>
      <c r="U141" s="96">
        <v>0</v>
      </c>
      <c r="V141" s="96">
        <v>0</v>
      </c>
      <c r="W141" s="96">
        <v>0</v>
      </c>
      <c r="X141" s="14">
        <v>0</v>
      </c>
      <c r="Y141" s="14">
        <v>0</v>
      </c>
      <c r="Z141" s="15" t="s">
        <v>57</v>
      </c>
      <c r="AA141" s="12" t="s">
        <v>48</v>
      </c>
      <c r="AB141" s="12" t="s">
        <v>48</v>
      </c>
      <c r="AC141" s="12" t="s">
        <v>57</v>
      </c>
      <c r="AD141" s="12" t="s">
        <v>57</v>
      </c>
      <c r="AE141" s="12" t="s">
        <v>57</v>
      </c>
      <c r="AF141" s="12" t="s">
        <v>80</v>
      </c>
      <c r="AG141" s="96">
        <v>0</v>
      </c>
      <c r="AH141" s="12" t="s">
        <v>48</v>
      </c>
      <c r="AI141" s="12" t="s">
        <v>48</v>
      </c>
    </row>
    <row r="142" spans="2:35" ht="14.5" x14ac:dyDescent="0.35">
      <c r="B142" s="107" t="s">
        <v>287</v>
      </c>
      <c r="C142" s="12" t="s">
        <v>48</v>
      </c>
      <c r="D142" s="12" t="s">
        <v>235</v>
      </c>
      <c r="E142" s="12" t="s">
        <v>448</v>
      </c>
      <c r="F142" s="12" t="s">
        <v>48</v>
      </c>
      <c r="G142" s="12" t="s">
        <v>462</v>
      </c>
      <c r="H142" s="107" t="s">
        <v>463</v>
      </c>
      <c r="I142" s="12" t="s">
        <v>78</v>
      </c>
      <c r="J142" s="12" t="s">
        <v>54</v>
      </c>
      <c r="K142" s="12" t="s">
        <v>67</v>
      </c>
      <c r="L142" s="12" t="s">
        <v>68</v>
      </c>
      <c r="M142" s="95">
        <v>46162</v>
      </c>
      <c r="N142" s="12" t="s">
        <v>71</v>
      </c>
      <c r="O142" s="96" t="s">
        <v>48</v>
      </c>
      <c r="P142" s="12"/>
      <c r="Q142" s="13">
        <v>302</v>
      </c>
      <c r="R142" s="12" t="s">
        <v>56</v>
      </c>
      <c r="S142" s="96">
        <v>0</v>
      </c>
      <c r="T142" s="12" t="s">
        <v>48</v>
      </c>
      <c r="U142" s="96" t="s">
        <v>3</v>
      </c>
      <c r="V142" s="96">
        <v>0</v>
      </c>
      <c r="W142" s="96">
        <v>0</v>
      </c>
      <c r="X142" s="14">
        <v>0</v>
      </c>
      <c r="Y142" s="14">
        <v>0</v>
      </c>
      <c r="Z142" s="15" t="s">
        <v>57</v>
      </c>
      <c r="AA142" s="12" t="s">
        <v>48</v>
      </c>
      <c r="AB142" s="12" t="s">
        <v>48</v>
      </c>
      <c r="AC142" s="12" t="s">
        <v>57</v>
      </c>
      <c r="AD142" s="12" t="s">
        <v>57</v>
      </c>
      <c r="AE142" s="12" t="s">
        <v>57</v>
      </c>
      <c r="AF142" s="12" t="s">
        <v>80</v>
      </c>
      <c r="AG142" s="96">
        <v>0</v>
      </c>
      <c r="AH142" s="12" t="s">
        <v>48</v>
      </c>
      <c r="AI142" s="12" t="s">
        <v>48</v>
      </c>
    </row>
    <row r="143" spans="2:35" ht="14.5" x14ac:dyDescent="0.35">
      <c r="B143" s="107" t="s">
        <v>464</v>
      </c>
      <c r="C143" s="12" t="s">
        <v>48</v>
      </c>
      <c r="D143" s="12" t="s">
        <v>247</v>
      </c>
      <c r="E143" s="12" t="s">
        <v>448</v>
      </c>
      <c r="F143" s="12" t="s">
        <v>48</v>
      </c>
      <c r="G143" s="94" t="s">
        <v>465</v>
      </c>
      <c r="H143" s="107" t="s">
        <v>453</v>
      </c>
      <c r="I143" s="12" t="s">
        <v>53</v>
      </c>
      <c r="J143" s="12" t="s">
        <v>128</v>
      </c>
      <c r="K143" s="12" t="s">
        <v>67</v>
      </c>
      <c r="L143" s="12" t="s">
        <v>68</v>
      </c>
      <c r="M143" s="95">
        <v>46247</v>
      </c>
      <c r="N143" s="12" t="s">
        <v>71</v>
      </c>
      <c r="O143" s="96" t="s">
        <v>48</v>
      </c>
      <c r="P143" s="12"/>
      <c r="Q143" s="13">
        <v>573364</v>
      </c>
      <c r="R143" s="12" t="s">
        <v>56</v>
      </c>
      <c r="S143" s="96"/>
      <c r="T143" s="12" t="s">
        <v>48</v>
      </c>
      <c r="U143" s="96" t="s">
        <v>3</v>
      </c>
      <c r="V143" s="96">
        <v>1164</v>
      </c>
      <c r="W143" s="96">
        <v>17</v>
      </c>
      <c r="X143" s="14">
        <v>13747.3</v>
      </c>
      <c r="Y143" s="14">
        <v>13747</v>
      </c>
      <c r="Z143" s="15" t="s">
        <v>57</v>
      </c>
      <c r="AA143" s="12" t="s">
        <v>48</v>
      </c>
      <c r="AB143" s="12" t="s">
        <v>48</v>
      </c>
      <c r="AC143" s="12" t="s">
        <v>57</v>
      </c>
      <c r="AD143" s="12" t="s">
        <v>57</v>
      </c>
      <c r="AE143" s="12" t="s">
        <v>57</v>
      </c>
      <c r="AF143" s="12" t="s">
        <v>59</v>
      </c>
      <c r="AG143" s="96">
        <v>5</v>
      </c>
      <c r="AH143" s="12" t="s">
        <v>48</v>
      </c>
      <c r="AI143" s="12" t="s">
        <v>48</v>
      </c>
    </row>
    <row r="144" spans="2:35" ht="14.5" x14ac:dyDescent="0.35">
      <c r="B144" s="107" t="s">
        <v>451</v>
      </c>
      <c r="C144" s="12" t="s">
        <v>48</v>
      </c>
      <c r="D144" s="12" t="s">
        <v>247</v>
      </c>
      <c r="E144" s="12" t="s">
        <v>466</v>
      </c>
      <c r="F144" s="12" t="s">
        <v>48</v>
      </c>
      <c r="G144" s="94" t="s">
        <v>467</v>
      </c>
      <c r="H144" s="107" t="s">
        <v>453</v>
      </c>
      <c r="I144" s="12" t="s">
        <v>78</v>
      </c>
      <c r="J144" s="12" t="s">
        <v>128</v>
      </c>
      <c r="K144" s="12" t="s">
        <v>55</v>
      </c>
      <c r="L144" s="12"/>
      <c r="M144" s="95" t="s">
        <v>48</v>
      </c>
      <c r="N144" s="12"/>
      <c r="O144" s="96" t="s">
        <v>48</v>
      </c>
      <c r="P144" s="12"/>
      <c r="Q144" s="13">
        <v>0</v>
      </c>
      <c r="R144" s="12"/>
      <c r="S144" s="96">
        <v>0</v>
      </c>
      <c r="T144" s="12" t="s">
        <v>48</v>
      </c>
      <c r="U144" s="96">
        <v>0</v>
      </c>
      <c r="V144" s="96">
        <v>0</v>
      </c>
      <c r="W144" s="96">
        <v>0</v>
      </c>
      <c r="X144" s="14">
        <v>0</v>
      </c>
      <c r="Y144" s="14">
        <v>-5810</v>
      </c>
      <c r="Z144" s="15" t="s">
        <v>57</v>
      </c>
      <c r="AA144" s="12" t="s">
        <v>48</v>
      </c>
      <c r="AB144" s="12" t="s">
        <v>48</v>
      </c>
      <c r="AC144" s="12" t="s">
        <v>57</v>
      </c>
      <c r="AD144" s="12" t="s">
        <v>57</v>
      </c>
      <c r="AE144" s="12" t="s">
        <v>57</v>
      </c>
      <c r="AF144" s="12" t="s">
        <v>59</v>
      </c>
      <c r="AG144" s="96">
        <v>0</v>
      </c>
      <c r="AH144" s="12" t="s">
        <v>48</v>
      </c>
      <c r="AI144" s="12" t="s">
        <v>48</v>
      </c>
    </row>
    <row r="145" spans="2:35" ht="14.5" x14ac:dyDescent="0.35">
      <c r="B145" s="107" t="s">
        <v>468</v>
      </c>
      <c r="C145" s="12" t="s">
        <v>48</v>
      </c>
      <c r="D145" s="12" t="s">
        <v>247</v>
      </c>
      <c r="E145" s="12" t="s">
        <v>466</v>
      </c>
      <c r="F145" s="12" t="s">
        <v>48</v>
      </c>
      <c r="G145" s="94" t="s">
        <v>469</v>
      </c>
      <c r="H145" s="107" t="s">
        <v>470</v>
      </c>
      <c r="I145" s="12" t="s">
        <v>78</v>
      </c>
      <c r="J145" s="12" t="s">
        <v>79</v>
      </c>
      <c r="K145" s="12" t="s">
        <v>67</v>
      </c>
      <c r="L145" s="12" t="s">
        <v>68</v>
      </c>
      <c r="M145" s="95">
        <v>46343</v>
      </c>
      <c r="N145" s="12" t="s">
        <v>71</v>
      </c>
      <c r="O145" s="96" t="s">
        <v>48</v>
      </c>
      <c r="P145" s="12"/>
      <c r="Q145" s="13">
        <v>375957</v>
      </c>
      <c r="R145" s="12" t="s">
        <v>56</v>
      </c>
      <c r="S145" s="96">
        <f>Q145/V145</f>
        <v>1122.2597014925373</v>
      </c>
      <c r="T145" s="12" t="s">
        <v>48</v>
      </c>
      <c r="U145" s="96" t="s">
        <v>3</v>
      </c>
      <c r="V145" s="96">
        <v>335</v>
      </c>
      <c r="W145" s="96">
        <v>2</v>
      </c>
      <c r="X145" s="14">
        <v>54124.3</v>
      </c>
      <c r="Y145" s="14">
        <v>31973.45</v>
      </c>
      <c r="Z145" s="15" t="s">
        <v>57</v>
      </c>
      <c r="AA145" s="12" t="s">
        <v>48</v>
      </c>
      <c r="AB145" s="12" t="s">
        <v>48</v>
      </c>
      <c r="AC145" s="12" t="s">
        <v>57</v>
      </c>
      <c r="AD145" s="12" t="s">
        <v>57</v>
      </c>
      <c r="AE145" s="12" t="s">
        <v>57</v>
      </c>
      <c r="AF145" s="12" t="s">
        <v>59</v>
      </c>
      <c r="AG145" s="96">
        <v>2</v>
      </c>
      <c r="AH145" s="12" t="s">
        <v>48</v>
      </c>
      <c r="AI145" s="12" t="s">
        <v>48</v>
      </c>
    </row>
    <row r="146" spans="2:35" ht="14.5" x14ac:dyDescent="0.35">
      <c r="B146" s="107" t="s">
        <v>471</v>
      </c>
      <c r="C146" s="12" t="s">
        <v>48</v>
      </c>
      <c r="D146" s="12" t="s">
        <v>247</v>
      </c>
      <c r="E146" s="12" t="s">
        <v>466</v>
      </c>
      <c r="F146" s="12" t="s">
        <v>48</v>
      </c>
      <c r="G146" s="12" t="s">
        <v>472</v>
      </c>
      <c r="H146" s="107" t="s">
        <v>473</v>
      </c>
      <c r="I146" s="12" t="s">
        <v>78</v>
      </c>
      <c r="J146" s="12" t="s">
        <v>54</v>
      </c>
      <c r="K146" s="12" t="s">
        <v>67</v>
      </c>
      <c r="L146" s="12" t="s">
        <v>68</v>
      </c>
      <c r="M146" s="95">
        <v>46055</v>
      </c>
      <c r="N146" s="12" t="s">
        <v>71</v>
      </c>
      <c r="O146" s="96" t="s">
        <v>48</v>
      </c>
      <c r="P146" s="12"/>
      <c r="Q146" s="13">
        <v>50363.1</v>
      </c>
      <c r="R146" s="12" t="s">
        <v>56</v>
      </c>
      <c r="S146" s="96">
        <f>Q146/V146</f>
        <v>4196.9250000000002</v>
      </c>
      <c r="T146" s="12" t="s">
        <v>48</v>
      </c>
      <c r="U146" s="96" t="s">
        <v>3</v>
      </c>
      <c r="V146" s="96">
        <v>12</v>
      </c>
      <c r="W146" s="96">
        <v>29</v>
      </c>
      <c r="X146" s="14">
        <v>4738</v>
      </c>
      <c r="Y146" s="14">
        <v>4397</v>
      </c>
      <c r="Z146" s="15" t="s">
        <v>57</v>
      </c>
      <c r="AA146" s="12" t="s">
        <v>48</v>
      </c>
      <c r="AB146" s="12" t="s">
        <v>48</v>
      </c>
      <c r="AC146" s="12" t="s">
        <v>58</v>
      </c>
      <c r="AD146" s="12" t="s">
        <v>57</v>
      </c>
      <c r="AE146" s="12" t="s">
        <v>57</v>
      </c>
      <c r="AF146" s="12" t="s">
        <v>59</v>
      </c>
      <c r="AG146" s="96">
        <v>1</v>
      </c>
      <c r="AH146" s="12" t="s">
        <v>48</v>
      </c>
      <c r="AI146" s="12" t="s">
        <v>48</v>
      </c>
    </row>
    <row r="147" spans="2:35" ht="14.5" x14ac:dyDescent="0.35">
      <c r="B147" s="107" t="s">
        <v>474</v>
      </c>
      <c r="C147" s="12" t="s">
        <v>48</v>
      </c>
      <c r="D147" s="12" t="s">
        <v>235</v>
      </c>
      <c r="E147" s="12" t="s">
        <v>466</v>
      </c>
      <c r="F147" s="12" t="s">
        <v>48</v>
      </c>
      <c r="G147" s="12" t="s">
        <v>475</v>
      </c>
      <c r="H147" s="107" t="s">
        <v>476</v>
      </c>
      <c r="I147" s="12" t="s">
        <v>78</v>
      </c>
      <c r="J147" s="12" t="s">
        <v>54</v>
      </c>
      <c r="K147" s="12" t="s">
        <v>67</v>
      </c>
      <c r="L147" s="12" t="s">
        <v>84</v>
      </c>
      <c r="M147" s="95">
        <v>45972</v>
      </c>
      <c r="N147" s="12" t="s">
        <v>71</v>
      </c>
      <c r="O147" s="96" t="s">
        <v>48</v>
      </c>
      <c r="P147" s="12"/>
      <c r="Q147" s="13">
        <v>175196</v>
      </c>
      <c r="R147" s="12" t="s">
        <v>56</v>
      </c>
      <c r="S147" s="96">
        <v>0</v>
      </c>
      <c r="T147" s="12" t="s">
        <v>48</v>
      </c>
      <c r="U147" s="96" t="s">
        <v>3</v>
      </c>
      <c r="V147" s="96">
        <v>576</v>
      </c>
      <c r="W147" s="96">
        <v>4</v>
      </c>
      <c r="X147" s="14">
        <v>154386</v>
      </c>
      <c r="Y147" s="14">
        <v>154386</v>
      </c>
      <c r="Z147" s="15" t="s">
        <v>57</v>
      </c>
      <c r="AA147" s="12" t="s">
        <v>48</v>
      </c>
      <c r="AB147" s="12" t="s">
        <v>48</v>
      </c>
      <c r="AC147" s="12" t="s">
        <v>57</v>
      </c>
      <c r="AD147" s="12" t="s">
        <v>57</v>
      </c>
      <c r="AE147" s="12" t="s">
        <v>57</v>
      </c>
      <c r="AF147" s="12" t="s">
        <v>59</v>
      </c>
      <c r="AG147" s="96">
        <v>3</v>
      </c>
      <c r="AH147" s="12" t="s">
        <v>48</v>
      </c>
      <c r="AI147" s="12" t="s">
        <v>48</v>
      </c>
    </row>
    <row r="148" spans="2:35" ht="14.5" x14ac:dyDescent="0.35">
      <c r="B148" s="107" t="s">
        <v>477</v>
      </c>
      <c r="C148" s="12" t="s">
        <v>48</v>
      </c>
      <c r="D148" s="12" t="s">
        <v>235</v>
      </c>
      <c r="E148" s="12" t="s">
        <v>466</v>
      </c>
      <c r="F148" s="12" t="s">
        <v>48</v>
      </c>
      <c r="G148" s="12" t="s">
        <v>478</v>
      </c>
      <c r="H148" s="107" t="s">
        <v>479</v>
      </c>
      <c r="I148" s="12" t="s">
        <v>78</v>
      </c>
      <c r="J148" s="12" t="s">
        <v>54</v>
      </c>
      <c r="K148" s="12" t="s">
        <v>67</v>
      </c>
      <c r="L148" s="12" t="s">
        <v>68</v>
      </c>
      <c r="M148" s="95">
        <v>46234</v>
      </c>
      <c r="N148" s="12" t="s">
        <v>71</v>
      </c>
      <c r="O148" s="96" t="s">
        <v>48</v>
      </c>
      <c r="P148" s="12"/>
      <c r="Q148" s="13">
        <v>0</v>
      </c>
      <c r="R148" s="12" t="s">
        <v>56</v>
      </c>
      <c r="S148" s="96"/>
      <c r="T148" s="12" t="s">
        <v>48</v>
      </c>
      <c r="U148" s="96" t="s">
        <v>3</v>
      </c>
      <c r="V148" s="96">
        <v>0</v>
      </c>
      <c r="W148" s="96">
        <v>0</v>
      </c>
      <c r="X148" s="14">
        <v>0</v>
      </c>
      <c r="Y148" s="14">
        <v>0</v>
      </c>
      <c r="Z148" s="15" t="s">
        <v>57</v>
      </c>
      <c r="AA148" s="12" t="s">
        <v>48</v>
      </c>
      <c r="AB148" s="12" t="s">
        <v>48</v>
      </c>
      <c r="AC148" s="12" t="s">
        <v>58</v>
      </c>
      <c r="AD148" s="12" t="s">
        <v>2</v>
      </c>
      <c r="AE148" s="12" t="s">
        <v>2</v>
      </c>
      <c r="AF148" s="12" t="s">
        <v>59</v>
      </c>
      <c r="AG148" s="96">
        <v>0</v>
      </c>
      <c r="AH148" s="12" t="s">
        <v>48</v>
      </c>
      <c r="AI148" s="12" t="s">
        <v>48</v>
      </c>
    </row>
    <row r="149" spans="2:35" ht="14.5" x14ac:dyDescent="0.35">
      <c r="B149" s="107" t="s">
        <v>480</v>
      </c>
      <c r="C149" s="12" t="s">
        <v>48</v>
      </c>
      <c r="D149" s="12" t="s">
        <v>235</v>
      </c>
      <c r="E149" s="12" t="s">
        <v>466</v>
      </c>
      <c r="F149" s="12" t="s">
        <v>48</v>
      </c>
      <c r="G149" s="12" t="s">
        <v>481</v>
      </c>
      <c r="H149" s="107" t="s">
        <v>482</v>
      </c>
      <c r="I149" s="12" t="s">
        <v>78</v>
      </c>
      <c r="J149" s="12" t="s">
        <v>128</v>
      </c>
      <c r="K149" s="12" t="s">
        <v>67</v>
      </c>
      <c r="L149" s="12" t="s">
        <v>68</v>
      </c>
      <c r="M149" s="95">
        <v>46155</v>
      </c>
      <c r="N149" s="12" t="s">
        <v>71</v>
      </c>
      <c r="O149" s="96" t="s">
        <v>48</v>
      </c>
      <c r="P149" s="12"/>
      <c r="Q149" s="13">
        <v>188164</v>
      </c>
      <c r="R149" s="12" t="s">
        <v>56</v>
      </c>
      <c r="S149" s="96"/>
      <c r="T149" s="12" t="s">
        <v>48</v>
      </c>
      <c r="U149" s="96" t="s">
        <v>3</v>
      </c>
      <c r="V149" s="96">
        <v>539</v>
      </c>
      <c r="W149" s="96">
        <v>10</v>
      </c>
      <c r="X149" s="14">
        <v>0</v>
      </c>
      <c r="Y149" s="14">
        <v>0</v>
      </c>
      <c r="Z149" s="15" t="s">
        <v>57</v>
      </c>
      <c r="AA149" s="12" t="s">
        <v>48</v>
      </c>
      <c r="AB149" s="12" t="s">
        <v>48</v>
      </c>
      <c r="AC149" s="12" t="s">
        <v>58</v>
      </c>
      <c r="AD149" s="12" t="s">
        <v>2</v>
      </c>
      <c r="AE149" s="12" t="s">
        <v>2</v>
      </c>
      <c r="AF149" s="12" t="s">
        <v>59</v>
      </c>
      <c r="AG149" s="96">
        <v>2</v>
      </c>
      <c r="AH149" s="12" t="s">
        <v>48</v>
      </c>
      <c r="AI149" s="12" t="s">
        <v>48</v>
      </c>
    </row>
    <row r="150" spans="2:35" ht="14.5" x14ac:dyDescent="0.35">
      <c r="B150" s="107" t="s">
        <v>483</v>
      </c>
      <c r="C150" s="12" t="s">
        <v>48</v>
      </c>
      <c r="D150" s="12" t="s">
        <v>247</v>
      </c>
      <c r="E150" s="12" t="s">
        <v>466</v>
      </c>
      <c r="F150" s="12" t="s">
        <v>48</v>
      </c>
      <c r="G150" s="12" t="s">
        <v>484</v>
      </c>
      <c r="H150" s="107" t="s">
        <v>485</v>
      </c>
      <c r="I150" s="12" t="s">
        <v>78</v>
      </c>
      <c r="J150" s="12" t="s">
        <v>54</v>
      </c>
      <c r="K150" s="12" t="s">
        <v>67</v>
      </c>
      <c r="L150" s="12" t="s">
        <v>68</v>
      </c>
      <c r="M150" s="95">
        <v>46059</v>
      </c>
      <c r="N150" s="12" t="s">
        <v>71</v>
      </c>
      <c r="O150" s="96" t="s">
        <v>48</v>
      </c>
      <c r="P150" s="12"/>
      <c r="Q150" s="13">
        <v>0</v>
      </c>
      <c r="R150" s="12" t="s">
        <v>56</v>
      </c>
      <c r="S150" s="96">
        <v>0</v>
      </c>
      <c r="T150" s="12"/>
      <c r="U150" s="96" t="s">
        <v>3</v>
      </c>
      <c r="V150" s="96">
        <v>0</v>
      </c>
      <c r="W150" s="96">
        <v>0</v>
      </c>
      <c r="X150" s="14">
        <v>0</v>
      </c>
      <c r="Y150" s="14">
        <v>0</v>
      </c>
      <c r="Z150" s="15" t="s">
        <v>57</v>
      </c>
      <c r="AA150" s="12" t="s">
        <v>48</v>
      </c>
      <c r="AB150" s="12" t="s">
        <v>48</v>
      </c>
      <c r="AC150" s="12" t="s">
        <v>57</v>
      </c>
      <c r="AD150" s="12" t="s">
        <v>57</v>
      </c>
      <c r="AE150" s="12" t="s">
        <v>57</v>
      </c>
      <c r="AF150" s="12" t="s">
        <v>59</v>
      </c>
      <c r="AG150" s="96">
        <v>0</v>
      </c>
      <c r="AH150" s="12" t="s">
        <v>48</v>
      </c>
      <c r="AI150" s="12" t="s">
        <v>48</v>
      </c>
    </row>
    <row r="151" spans="2:35" ht="14.5" x14ac:dyDescent="0.35">
      <c r="B151" s="107" t="s">
        <v>486</v>
      </c>
      <c r="C151" s="12" t="s">
        <v>48</v>
      </c>
      <c r="D151" s="12" t="s">
        <v>487</v>
      </c>
      <c r="E151" s="12" t="s">
        <v>488</v>
      </c>
      <c r="F151" s="120" t="s">
        <v>48</v>
      </c>
      <c r="G151" s="94" t="s">
        <v>489</v>
      </c>
      <c r="H151" s="107" t="s">
        <v>490</v>
      </c>
      <c r="I151" s="12" t="s">
        <v>89</v>
      </c>
      <c r="J151" s="12" t="s">
        <v>298</v>
      </c>
      <c r="K151" s="12" t="s">
        <v>55</v>
      </c>
      <c r="L151" s="12"/>
      <c r="M151" s="95" t="s">
        <v>48</v>
      </c>
      <c r="N151" s="12"/>
      <c r="O151" s="96" t="s">
        <v>48</v>
      </c>
      <c r="P151" s="12"/>
      <c r="Q151" s="13">
        <v>0</v>
      </c>
      <c r="R151" s="12"/>
      <c r="S151" s="96">
        <v>0</v>
      </c>
      <c r="T151" s="12" t="s">
        <v>48</v>
      </c>
      <c r="U151" s="96">
        <v>0</v>
      </c>
      <c r="V151" s="96">
        <v>0</v>
      </c>
      <c r="W151" s="96">
        <v>0</v>
      </c>
      <c r="X151" s="14">
        <v>0</v>
      </c>
      <c r="Y151" s="14">
        <v>0</v>
      </c>
      <c r="Z151" s="15" t="s">
        <v>57</v>
      </c>
      <c r="AA151" s="12" t="s">
        <v>48</v>
      </c>
      <c r="AB151" s="12" t="s">
        <v>48</v>
      </c>
      <c r="AC151" s="12" t="s">
        <v>57</v>
      </c>
      <c r="AD151" s="12" t="s">
        <v>57</v>
      </c>
      <c r="AE151" s="12" t="s">
        <v>57</v>
      </c>
      <c r="AF151" s="12" t="s">
        <v>59</v>
      </c>
      <c r="AG151" s="96" t="s">
        <v>60</v>
      </c>
      <c r="AH151" s="12" t="s">
        <v>48</v>
      </c>
      <c r="AI151" s="12" t="s">
        <v>48</v>
      </c>
    </row>
    <row r="152" spans="2:35" ht="14.5" x14ac:dyDescent="0.35">
      <c r="B152" s="12" t="s">
        <v>66</v>
      </c>
      <c r="C152" s="12" t="s">
        <v>48</v>
      </c>
      <c r="D152" s="12" t="s">
        <v>487</v>
      </c>
      <c r="E152" s="12" t="s">
        <v>488</v>
      </c>
      <c r="F152" s="120" t="s">
        <v>491</v>
      </c>
      <c r="G152" s="94" t="s">
        <v>492</v>
      </c>
      <c r="H152" s="12" t="s">
        <v>493</v>
      </c>
      <c r="I152" s="12" t="s">
        <v>89</v>
      </c>
      <c r="J152" s="12" t="s">
        <v>66</v>
      </c>
      <c r="K152" s="12" t="s">
        <v>67</v>
      </c>
      <c r="L152" s="12" t="s">
        <v>68</v>
      </c>
      <c r="M152" s="95">
        <v>46367</v>
      </c>
      <c r="N152" s="12" t="s">
        <v>71</v>
      </c>
      <c r="O152" s="96">
        <v>2552</v>
      </c>
      <c r="P152" s="12" t="s">
        <v>90</v>
      </c>
      <c r="Q152" s="17">
        <v>2200000</v>
      </c>
      <c r="R152" s="12" t="s">
        <v>56</v>
      </c>
      <c r="S152" s="96">
        <f>Q152/V152</f>
        <v>862.06896551724139</v>
      </c>
      <c r="T152" s="12" t="s">
        <v>48</v>
      </c>
      <c r="U152" s="118" t="s">
        <v>3</v>
      </c>
      <c r="V152" s="96">
        <f>O152</f>
        <v>2552</v>
      </c>
      <c r="W152" s="96">
        <v>25</v>
      </c>
      <c r="X152" s="16">
        <v>152785.43</v>
      </c>
      <c r="Y152" s="16">
        <v>20464.739999999998</v>
      </c>
      <c r="Z152" s="15" t="s">
        <v>58</v>
      </c>
      <c r="AA152" s="12" t="s">
        <v>58</v>
      </c>
      <c r="AB152" s="12" t="s">
        <v>158</v>
      </c>
      <c r="AC152" s="12" t="s">
        <v>57</v>
      </c>
      <c r="AD152" s="12" t="s">
        <v>57</v>
      </c>
      <c r="AE152" s="12" t="s">
        <v>57</v>
      </c>
      <c r="AF152" s="12" t="s">
        <v>80</v>
      </c>
      <c r="AG152" s="96">
        <v>10</v>
      </c>
      <c r="AH152" s="12" t="s">
        <v>48</v>
      </c>
      <c r="AI152" s="12" t="s">
        <v>48</v>
      </c>
    </row>
    <row r="153" spans="2:35" ht="14.5" x14ac:dyDescent="0.35">
      <c r="B153" s="12" t="s">
        <v>494</v>
      </c>
      <c r="C153" s="12" t="s">
        <v>48</v>
      </c>
      <c r="D153" s="12" t="s">
        <v>102</v>
      </c>
      <c r="E153" s="12" t="s">
        <v>488</v>
      </c>
      <c r="F153" s="12" t="s">
        <v>48</v>
      </c>
      <c r="G153" s="12" t="s">
        <v>495</v>
      </c>
      <c r="H153" s="12" t="s">
        <v>496</v>
      </c>
      <c r="I153" s="12" t="s">
        <v>53</v>
      </c>
      <c r="J153" s="12" t="s">
        <v>66</v>
      </c>
      <c r="K153" s="12" t="s">
        <v>67</v>
      </c>
      <c r="L153" s="12" t="s">
        <v>68</v>
      </c>
      <c r="M153" s="95">
        <v>47017</v>
      </c>
      <c r="N153" s="12" t="s">
        <v>71</v>
      </c>
      <c r="O153" s="96" t="s">
        <v>48</v>
      </c>
      <c r="P153" s="12"/>
      <c r="Q153" s="13">
        <v>1854364</v>
      </c>
      <c r="R153" s="12" t="s">
        <v>56</v>
      </c>
      <c r="S153" s="96" t="s">
        <v>3</v>
      </c>
      <c r="T153" s="12" t="s">
        <v>48</v>
      </c>
      <c r="U153" s="96" t="s">
        <v>3</v>
      </c>
      <c r="V153" s="96">
        <v>4231</v>
      </c>
      <c r="W153" s="96">
        <v>11</v>
      </c>
      <c r="X153" s="14">
        <v>273516</v>
      </c>
      <c r="Y153" s="14">
        <v>4756</v>
      </c>
      <c r="Z153" s="15" t="s">
        <v>57</v>
      </c>
      <c r="AA153" s="12" t="s">
        <v>48</v>
      </c>
      <c r="AB153" s="12" t="s">
        <v>48</v>
      </c>
      <c r="AC153" s="12" t="s">
        <v>57</v>
      </c>
      <c r="AD153" s="12" t="s">
        <v>57</v>
      </c>
      <c r="AE153" s="12" t="s">
        <v>57</v>
      </c>
      <c r="AF153" s="12" t="s">
        <v>80</v>
      </c>
      <c r="AG153" s="96">
        <v>21</v>
      </c>
      <c r="AH153" s="12" t="s">
        <v>48</v>
      </c>
      <c r="AI153" s="12" t="s">
        <v>48</v>
      </c>
    </row>
    <row r="154" spans="2:35" ht="14.5" x14ac:dyDescent="0.35">
      <c r="B154" s="107" t="s">
        <v>486</v>
      </c>
      <c r="C154" s="12" t="s">
        <v>48</v>
      </c>
      <c r="D154" s="12" t="s">
        <v>102</v>
      </c>
      <c r="E154" s="12" t="s">
        <v>488</v>
      </c>
      <c r="F154" s="12" t="s">
        <v>48</v>
      </c>
      <c r="G154" s="12" t="s">
        <v>497</v>
      </c>
      <c r="H154" s="107" t="s">
        <v>490</v>
      </c>
      <c r="I154" s="12" t="s">
        <v>78</v>
      </c>
      <c r="J154" s="12" t="s">
        <v>54</v>
      </c>
      <c r="K154" s="12" t="s">
        <v>67</v>
      </c>
      <c r="L154" s="12" t="s">
        <v>119</v>
      </c>
      <c r="M154" s="95">
        <v>45089</v>
      </c>
      <c r="N154" s="12" t="s">
        <v>72</v>
      </c>
      <c r="O154" s="96" t="s">
        <v>48</v>
      </c>
      <c r="P154" s="12"/>
      <c r="Q154" s="13">
        <v>88696</v>
      </c>
      <c r="R154" s="12" t="s">
        <v>72</v>
      </c>
      <c r="S154" s="96">
        <f>Q154/V154</f>
        <v>268.77575757575755</v>
      </c>
      <c r="T154" s="12" t="s">
        <v>48</v>
      </c>
      <c r="U154" s="13">
        <v>140</v>
      </c>
      <c r="V154" s="96">
        <v>330</v>
      </c>
      <c r="W154" s="96">
        <v>63</v>
      </c>
      <c r="X154" s="18">
        <v>173945.25</v>
      </c>
      <c r="Y154" s="18">
        <v>0</v>
      </c>
      <c r="Z154" s="16" t="s">
        <v>58</v>
      </c>
      <c r="AA154" s="12" t="s">
        <v>48</v>
      </c>
      <c r="AB154" s="12" t="s">
        <v>48</v>
      </c>
      <c r="AC154" s="12" t="s">
        <v>57</v>
      </c>
      <c r="AD154" s="12" t="s">
        <v>57</v>
      </c>
      <c r="AE154" s="12" t="s">
        <v>57</v>
      </c>
      <c r="AF154" s="12" t="s">
        <v>80</v>
      </c>
      <c r="AG154" s="96">
        <v>0</v>
      </c>
      <c r="AH154" s="12" t="s">
        <v>48</v>
      </c>
      <c r="AI154" s="12" t="s">
        <v>48</v>
      </c>
    </row>
    <row r="155" spans="2:35" ht="14.5" x14ac:dyDescent="0.35">
      <c r="B155" s="107" t="s">
        <v>498</v>
      </c>
      <c r="C155" s="12" t="s">
        <v>48</v>
      </c>
      <c r="D155" s="12" t="s">
        <v>487</v>
      </c>
      <c r="E155" s="12" t="s">
        <v>488</v>
      </c>
      <c r="F155" s="12" t="s">
        <v>48</v>
      </c>
      <c r="G155" s="94" t="s">
        <v>499</v>
      </c>
      <c r="H155" s="107" t="s">
        <v>500</v>
      </c>
      <c r="I155" s="12" t="s">
        <v>78</v>
      </c>
      <c r="J155" s="12" t="s">
        <v>128</v>
      </c>
      <c r="K155" s="12" t="s">
        <v>67</v>
      </c>
      <c r="L155" s="12" t="s">
        <v>68</v>
      </c>
      <c r="M155" s="95">
        <v>46171</v>
      </c>
      <c r="N155" s="12" t="s">
        <v>71</v>
      </c>
      <c r="O155" s="96" t="s">
        <v>48</v>
      </c>
      <c r="P155" s="12"/>
      <c r="Q155" s="13">
        <v>0</v>
      </c>
      <c r="R155" s="12" t="s">
        <v>56</v>
      </c>
      <c r="S155" s="96">
        <v>0</v>
      </c>
      <c r="T155" s="12"/>
      <c r="U155" s="96">
        <v>200</v>
      </c>
      <c r="V155" s="96">
        <v>0</v>
      </c>
      <c r="W155" s="96">
        <v>0</v>
      </c>
      <c r="X155" s="14">
        <v>833.31</v>
      </c>
      <c r="Y155" s="14">
        <v>407.8</v>
      </c>
      <c r="Z155" s="15" t="s">
        <v>57</v>
      </c>
      <c r="AA155" s="12" t="s">
        <v>48</v>
      </c>
      <c r="AB155" s="12" t="s">
        <v>48</v>
      </c>
      <c r="AC155" s="12" t="s">
        <v>57</v>
      </c>
      <c r="AD155" s="12" t="s">
        <v>57</v>
      </c>
      <c r="AE155" s="12" t="s">
        <v>57</v>
      </c>
      <c r="AF155" s="12" t="s">
        <v>80</v>
      </c>
      <c r="AG155" s="96">
        <v>0</v>
      </c>
      <c r="AH155" s="12" t="s">
        <v>48</v>
      </c>
      <c r="AI155" s="12" t="s">
        <v>48</v>
      </c>
    </row>
    <row r="156" spans="2:35" ht="14.5" x14ac:dyDescent="0.35">
      <c r="B156" s="107" t="s">
        <v>501</v>
      </c>
      <c r="C156" s="12" t="s">
        <v>48</v>
      </c>
      <c r="D156" s="12" t="s">
        <v>102</v>
      </c>
      <c r="E156" s="12" t="s">
        <v>488</v>
      </c>
      <c r="F156" s="12" t="s">
        <v>48</v>
      </c>
      <c r="G156" s="94" t="s">
        <v>502</v>
      </c>
      <c r="H156" s="107" t="s">
        <v>503</v>
      </c>
      <c r="I156" s="12" t="s">
        <v>53</v>
      </c>
      <c r="J156" s="12" t="s">
        <v>128</v>
      </c>
      <c r="K156" s="12" t="s">
        <v>67</v>
      </c>
      <c r="L156" s="12" t="s">
        <v>68</v>
      </c>
      <c r="M156" s="95">
        <v>46171</v>
      </c>
      <c r="N156" s="12" t="s">
        <v>71</v>
      </c>
      <c r="O156" s="96" t="s">
        <v>48</v>
      </c>
      <c r="P156" s="12"/>
      <c r="Q156" s="13">
        <v>0</v>
      </c>
      <c r="R156" s="12" t="s">
        <v>56</v>
      </c>
      <c r="S156" s="96"/>
      <c r="T156" s="12" t="s">
        <v>48</v>
      </c>
      <c r="U156" s="96" t="s">
        <v>3</v>
      </c>
      <c r="V156" s="96">
        <v>0</v>
      </c>
      <c r="W156" s="96">
        <v>0</v>
      </c>
      <c r="X156" s="14">
        <v>0</v>
      </c>
      <c r="Y156" s="14">
        <v>0</v>
      </c>
      <c r="Z156" s="16" t="s">
        <v>57</v>
      </c>
      <c r="AA156" s="12" t="s">
        <v>48</v>
      </c>
      <c r="AB156" s="12" t="s">
        <v>48</v>
      </c>
      <c r="AC156" s="12" t="s">
        <v>57</v>
      </c>
      <c r="AD156" s="12" t="s">
        <v>57</v>
      </c>
      <c r="AE156" s="12" t="s">
        <v>57</v>
      </c>
      <c r="AF156" s="12" t="s">
        <v>80</v>
      </c>
      <c r="AG156" s="96">
        <v>0</v>
      </c>
      <c r="AH156" s="12" t="s">
        <v>48</v>
      </c>
      <c r="AI156" s="12" t="s">
        <v>48</v>
      </c>
    </row>
    <row r="157" spans="2:35" ht="14.5" x14ac:dyDescent="0.35">
      <c r="B157" s="107" t="s">
        <v>504</v>
      </c>
      <c r="C157" s="12" t="s">
        <v>48</v>
      </c>
      <c r="D157" s="12" t="s">
        <v>102</v>
      </c>
      <c r="E157" s="12" t="s">
        <v>488</v>
      </c>
      <c r="F157" s="120" t="s">
        <v>48</v>
      </c>
      <c r="G157" s="12" t="s">
        <v>505</v>
      </c>
      <c r="H157" s="107" t="s">
        <v>506</v>
      </c>
      <c r="I157" s="12" t="s">
        <v>53</v>
      </c>
      <c r="J157" s="12"/>
      <c r="K157" s="12" t="s">
        <v>67</v>
      </c>
      <c r="L157" s="12" t="s">
        <v>68</v>
      </c>
      <c r="M157" s="95">
        <v>46568</v>
      </c>
      <c r="N157" s="12" t="s">
        <v>71</v>
      </c>
      <c r="O157" s="96" t="s">
        <v>48</v>
      </c>
      <c r="P157" s="12"/>
      <c r="Q157" s="13">
        <v>0</v>
      </c>
      <c r="R157" s="12" t="s">
        <v>56</v>
      </c>
      <c r="S157" s="96" t="s">
        <v>3</v>
      </c>
      <c r="T157" s="12" t="s">
        <v>48</v>
      </c>
      <c r="U157" s="13">
        <v>7410</v>
      </c>
      <c r="V157" s="96">
        <v>12000</v>
      </c>
      <c r="W157" s="96">
        <v>0</v>
      </c>
      <c r="X157" s="18">
        <f>12878+106001</f>
        <v>118879</v>
      </c>
      <c r="Y157" s="18">
        <f>11034+79534</f>
        <v>90568</v>
      </c>
      <c r="Z157" s="15" t="s">
        <v>58</v>
      </c>
      <c r="AA157" s="12" t="s">
        <v>48</v>
      </c>
      <c r="AB157" s="12" t="s">
        <v>48</v>
      </c>
      <c r="AC157" s="12" t="s">
        <v>57</v>
      </c>
      <c r="AD157" s="12" t="s">
        <v>2</v>
      </c>
      <c r="AE157" s="12" t="s">
        <v>2</v>
      </c>
      <c r="AF157" s="12" t="s">
        <v>59</v>
      </c>
      <c r="AG157" s="96">
        <v>5</v>
      </c>
      <c r="AH157" s="12" t="s">
        <v>48</v>
      </c>
      <c r="AI157" s="12" t="s">
        <v>48</v>
      </c>
    </row>
    <row r="158" spans="2:35" ht="14.5" x14ac:dyDescent="0.35">
      <c r="B158" s="107" t="s">
        <v>507</v>
      </c>
      <c r="C158" s="12" t="s">
        <v>48</v>
      </c>
      <c r="D158" s="12" t="s">
        <v>62</v>
      </c>
      <c r="E158" s="12" t="s">
        <v>508</v>
      </c>
      <c r="F158" s="12" t="s">
        <v>48</v>
      </c>
      <c r="G158" s="94" t="s">
        <v>509</v>
      </c>
      <c r="H158" s="107" t="s">
        <v>510</v>
      </c>
      <c r="I158" s="12" t="s">
        <v>78</v>
      </c>
      <c r="J158" s="12" t="s">
        <v>128</v>
      </c>
      <c r="K158" s="12" t="s">
        <v>55</v>
      </c>
      <c r="L158" s="12"/>
      <c r="M158" s="95" t="s">
        <v>48</v>
      </c>
      <c r="N158" s="12"/>
      <c r="O158" s="96" t="s">
        <v>48</v>
      </c>
      <c r="P158" s="12"/>
      <c r="Q158" s="13">
        <v>0</v>
      </c>
      <c r="R158" s="12"/>
      <c r="S158" s="96">
        <v>0</v>
      </c>
      <c r="T158" s="12" t="s">
        <v>48</v>
      </c>
      <c r="U158" s="96">
        <v>0</v>
      </c>
      <c r="V158" s="96">
        <v>0</v>
      </c>
      <c r="W158" s="96">
        <v>0</v>
      </c>
      <c r="X158" s="14">
        <v>0</v>
      </c>
      <c r="Y158" s="14">
        <v>0</v>
      </c>
      <c r="Z158" s="15" t="s">
        <v>57</v>
      </c>
      <c r="AA158" s="12" t="s">
        <v>48</v>
      </c>
      <c r="AB158" s="12" t="s">
        <v>48</v>
      </c>
      <c r="AC158" s="12" t="s">
        <v>57</v>
      </c>
      <c r="AD158" s="12" t="s">
        <v>57</v>
      </c>
      <c r="AE158" s="12" t="s">
        <v>57</v>
      </c>
      <c r="AF158" s="12" t="s">
        <v>356</v>
      </c>
      <c r="AG158" s="96">
        <v>0</v>
      </c>
      <c r="AH158" s="12" t="s">
        <v>48</v>
      </c>
      <c r="AI158" s="12" t="s">
        <v>48</v>
      </c>
    </row>
    <row r="159" spans="2:35" ht="14.5" x14ac:dyDescent="0.35">
      <c r="B159" s="107" t="s">
        <v>511</v>
      </c>
      <c r="C159" s="12" t="s">
        <v>48</v>
      </c>
      <c r="D159" s="12" t="s">
        <v>62</v>
      </c>
      <c r="E159" s="12" t="s">
        <v>512</v>
      </c>
      <c r="F159" s="12" t="s">
        <v>48</v>
      </c>
      <c r="G159" s="12" t="s">
        <v>513</v>
      </c>
      <c r="H159" s="107" t="s">
        <v>514</v>
      </c>
      <c r="I159" s="12" t="s">
        <v>78</v>
      </c>
      <c r="J159" s="12" t="s">
        <v>54</v>
      </c>
      <c r="K159" s="12" t="s">
        <v>67</v>
      </c>
      <c r="L159" s="12" t="s">
        <v>119</v>
      </c>
      <c r="M159" s="95">
        <v>45359</v>
      </c>
      <c r="N159" s="12" t="s">
        <v>72</v>
      </c>
      <c r="O159" s="96" t="s">
        <v>48</v>
      </c>
      <c r="P159" s="12"/>
      <c r="Q159" s="13">
        <v>17985</v>
      </c>
      <c r="R159" s="12" t="s">
        <v>72</v>
      </c>
      <c r="S159" s="96">
        <v>0</v>
      </c>
      <c r="T159" s="12" t="s">
        <v>48</v>
      </c>
      <c r="U159" s="96">
        <v>2655</v>
      </c>
      <c r="V159" s="96">
        <v>0</v>
      </c>
      <c r="W159" s="96">
        <v>0</v>
      </c>
      <c r="X159" s="18">
        <v>2666</v>
      </c>
      <c r="Y159" s="18">
        <v>-8558</v>
      </c>
      <c r="Z159" s="16" t="s">
        <v>58</v>
      </c>
      <c r="AA159" s="12" t="s">
        <v>48</v>
      </c>
      <c r="AB159" s="12" t="s">
        <v>48</v>
      </c>
      <c r="AC159" s="12" t="s">
        <v>57</v>
      </c>
      <c r="AD159" s="12" t="s">
        <v>57</v>
      </c>
      <c r="AE159" s="12" t="s">
        <v>57</v>
      </c>
      <c r="AF159" s="12" t="s">
        <v>80</v>
      </c>
      <c r="AG159" s="96">
        <v>5</v>
      </c>
      <c r="AH159" s="12" t="s">
        <v>48</v>
      </c>
      <c r="AI159" s="12" t="s">
        <v>48</v>
      </c>
    </row>
    <row r="160" spans="2:35" ht="14.5" x14ac:dyDescent="0.35">
      <c r="B160" s="107" t="s">
        <v>511</v>
      </c>
      <c r="C160" s="12" t="s">
        <v>48</v>
      </c>
      <c r="D160" s="12" t="s">
        <v>62</v>
      </c>
      <c r="E160" s="12" t="s">
        <v>512</v>
      </c>
      <c r="F160" s="12" t="s">
        <v>48</v>
      </c>
      <c r="G160" s="12" t="s">
        <v>515</v>
      </c>
      <c r="H160" s="107" t="s">
        <v>516</v>
      </c>
      <c r="I160" s="12" t="s">
        <v>78</v>
      </c>
      <c r="J160" s="12" t="s">
        <v>54</v>
      </c>
      <c r="K160" s="12" t="s">
        <v>67</v>
      </c>
      <c r="L160" s="12" t="s">
        <v>119</v>
      </c>
      <c r="M160" s="95">
        <v>45366</v>
      </c>
      <c r="N160" s="12" t="s">
        <v>72</v>
      </c>
      <c r="O160" s="96" t="s">
        <v>48</v>
      </c>
      <c r="P160" s="12"/>
      <c r="Q160" s="13">
        <v>453767</v>
      </c>
      <c r="R160" s="12" t="s">
        <v>72</v>
      </c>
      <c r="S160" s="96">
        <f>Q160/V160</f>
        <v>307.84735413839894</v>
      </c>
      <c r="T160" s="12" t="s">
        <v>48</v>
      </c>
      <c r="U160" s="13">
        <v>0</v>
      </c>
      <c r="V160" s="96">
        <v>1474</v>
      </c>
      <c r="W160" s="96">
        <v>17</v>
      </c>
      <c r="X160" s="18">
        <v>755650</v>
      </c>
      <c r="Y160" s="18">
        <v>-6065</v>
      </c>
      <c r="Z160" s="16" t="s">
        <v>58</v>
      </c>
      <c r="AA160" s="12" t="s">
        <v>48</v>
      </c>
      <c r="AB160" s="12" t="s">
        <v>48</v>
      </c>
      <c r="AC160" s="12" t="s">
        <v>57</v>
      </c>
      <c r="AD160" s="12" t="s">
        <v>57</v>
      </c>
      <c r="AE160" s="12" t="s">
        <v>57</v>
      </c>
      <c r="AF160" s="12" t="s">
        <v>80</v>
      </c>
      <c r="AG160" s="96">
        <v>0</v>
      </c>
      <c r="AH160" s="12" t="s">
        <v>48</v>
      </c>
      <c r="AI160" s="12" t="s">
        <v>48</v>
      </c>
    </row>
    <row r="161" spans="2:35" ht="14.5" x14ac:dyDescent="0.35">
      <c r="B161" s="107" t="s">
        <v>517</v>
      </c>
      <c r="C161" s="12" t="s">
        <v>48</v>
      </c>
      <c r="D161" s="12" t="s">
        <v>62</v>
      </c>
      <c r="E161" s="12" t="s">
        <v>518</v>
      </c>
      <c r="F161" s="12" t="s">
        <v>48</v>
      </c>
      <c r="G161" s="94" t="s">
        <v>519</v>
      </c>
      <c r="H161" s="107" t="s">
        <v>520</v>
      </c>
      <c r="I161" s="12" t="s">
        <v>78</v>
      </c>
      <c r="J161" s="12" t="s">
        <v>79</v>
      </c>
      <c r="K161" s="12" t="s">
        <v>67</v>
      </c>
      <c r="L161" s="12" t="s">
        <v>68</v>
      </c>
      <c r="M161" s="95">
        <v>45567</v>
      </c>
      <c r="N161" s="12" t="s">
        <v>71</v>
      </c>
      <c r="O161" s="96" t="s">
        <v>48</v>
      </c>
      <c r="P161" s="12"/>
      <c r="Q161" s="13">
        <v>120805.57</v>
      </c>
      <c r="R161" s="12" t="s">
        <v>56</v>
      </c>
      <c r="S161" s="96">
        <f>Q161/V161</f>
        <v>196.4318211382114</v>
      </c>
      <c r="T161" s="12" t="s">
        <v>48</v>
      </c>
      <c r="U161" s="96" t="s">
        <v>3</v>
      </c>
      <c r="V161" s="96">
        <v>615</v>
      </c>
      <c r="W161" s="96">
        <v>5</v>
      </c>
      <c r="X161" s="14">
        <v>940.96999999999991</v>
      </c>
      <c r="Y161" s="14">
        <v>0</v>
      </c>
      <c r="Z161" s="15" t="s">
        <v>57</v>
      </c>
      <c r="AA161" s="12" t="s">
        <v>48</v>
      </c>
      <c r="AB161" s="12" t="s">
        <v>48</v>
      </c>
      <c r="AC161" s="12" t="s">
        <v>57</v>
      </c>
      <c r="AD161" s="12" t="s">
        <v>57</v>
      </c>
      <c r="AE161" s="12" t="s">
        <v>57</v>
      </c>
      <c r="AF161" s="12" t="s">
        <v>59</v>
      </c>
      <c r="AG161" s="96">
        <v>0</v>
      </c>
      <c r="AH161" s="12" t="s">
        <v>48</v>
      </c>
      <c r="AI161" s="12" t="s">
        <v>48</v>
      </c>
    </row>
    <row r="162" spans="2:35" ht="14.5" x14ac:dyDescent="0.35">
      <c r="B162" s="12" t="s">
        <v>66</v>
      </c>
      <c r="C162" s="12" t="s">
        <v>48</v>
      </c>
      <c r="D162" s="12" t="s">
        <v>487</v>
      </c>
      <c r="E162" s="12" t="s">
        <v>521</v>
      </c>
      <c r="F162" s="12">
        <v>7016</v>
      </c>
      <c r="G162" s="94" t="s">
        <v>522</v>
      </c>
      <c r="H162" s="12" t="s">
        <v>523</v>
      </c>
      <c r="I162" s="12" t="s">
        <v>89</v>
      </c>
      <c r="J162" s="12" t="s">
        <v>66</v>
      </c>
      <c r="K162" s="12" t="s">
        <v>67</v>
      </c>
      <c r="L162" s="12" t="s">
        <v>68</v>
      </c>
      <c r="M162" s="95">
        <v>46316</v>
      </c>
      <c r="N162" s="12" t="s">
        <v>71</v>
      </c>
      <c r="O162" s="96">
        <v>1310</v>
      </c>
      <c r="P162" s="12" t="s">
        <v>97</v>
      </c>
      <c r="Q162" s="17">
        <v>1600000</v>
      </c>
      <c r="R162" s="12" t="s">
        <v>56</v>
      </c>
      <c r="S162" s="96">
        <f>Q162/V162</f>
        <v>1221.3740458015268</v>
      </c>
      <c r="T162" s="12" t="s">
        <v>48</v>
      </c>
      <c r="U162" s="118" t="s">
        <v>3</v>
      </c>
      <c r="V162" s="96">
        <f>O162</f>
        <v>1310</v>
      </c>
      <c r="W162" s="96">
        <v>0</v>
      </c>
      <c r="X162" s="16">
        <v>79762.27</v>
      </c>
      <c r="Y162" s="16">
        <v>79762.27</v>
      </c>
      <c r="Z162" s="15" t="s">
        <v>58</v>
      </c>
      <c r="AA162" s="12" t="s">
        <v>58</v>
      </c>
      <c r="AB162" s="12" t="s">
        <v>362</v>
      </c>
      <c r="AC162" s="12" t="s">
        <v>57</v>
      </c>
      <c r="AD162" s="12" t="s">
        <v>2</v>
      </c>
      <c r="AE162" s="12" t="s">
        <v>2</v>
      </c>
      <c r="AF162" s="12" t="s">
        <v>59</v>
      </c>
      <c r="AG162" s="96">
        <v>0</v>
      </c>
      <c r="AH162" s="12" t="s">
        <v>48</v>
      </c>
      <c r="AI162" s="12" t="s">
        <v>48</v>
      </c>
    </row>
    <row r="163" spans="2:35" ht="14.5" x14ac:dyDescent="0.35">
      <c r="B163" s="12" t="s">
        <v>524</v>
      </c>
      <c r="C163" s="12" t="s">
        <v>48</v>
      </c>
      <c r="D163" s="12" t="s">
        <v>525</v>
      </c>
      <c r="E163" s="12" t="s">
        <v>526</v>
      </c>
      <c r="F163" s="12" t="s">
        <v>48</v>
      </c>
      <c r="G163" s="12" t="s">
        <v>527</v>
      </c>
      <c r="H163" s="12" t="s">
        <v>528</v>
      </c>
      <c r="I163" s="12" t="s">
        <v>78</v>
      </c>
      <c r="J163" s="12" t="s">
        <v>66</v>
      </c>
      <c r="K163" s="12" t="s">
        <v>67</v>
      </c>
      <c r="L163" s="12" t="s">
        <v>68</v>
      </c>
      <c r="M163" s="95">
        <v>46024</v>
      </c>
      <c r="N163" s="12" t="s">
        <v>71</v>
      </c>
      <c r="O163" s="96" t="s">
        <v>48</v>
      </c>
      <c r="P163" s="12"/>
      <c r="Q163" s="13">
        <v>0</v>
      </c>
      <c r="R163" s="12" t="s">
        <v>56</v>
      </c>
      <c r="S163" s="96">
        <v>0</v>
      </c>
      <c r="T163" s="12" t="s">
        <v>48</v>
      </c>
      <c r="U163" s="96" t="s">
        <v>3</v>
      </c>
      <c r="V163" s="96">
        <v>0</v>
      </c>
      <c r="W163" s="96">
        <v>0</v>
      </c>
      <c r="X163" s="14">
        <v>0</v>
      </c>
      <c r="Y163" s="14">
        <v>0</v>
      </c>
      <c r="Z163" s="15" t="s">
        <v>57</v>
      </c>
      <c r="AA163" s="12" t="s">
        <v>48</v>
      </c>
      <c r="AB163" s="12" t="s">
        <v>48</v>
      </c>
      <c r="AC163" s="12" t="s">
        <v>58</v>
      </c>
      <c r="AD163" s="12" t="s">
        <v>57</v>
      </c>
      <c r="AE163" s="12" t="s">
        <v>57</v>
      </c>
      <c r="AF163" s="12" t="s">
        <v>80</v>
      </c>
      <c r="AG163" s="96">
        <v>0</v>
      </c>
      <c r="AH163" s="12" t="s">
        <v>48</v>
      </c>
      <c r="AI163" s="12" t="s">
        <v>48</v>
      </c>
    </row>
    <row r="164" spans="2:35" ht="14.5" x14ac:dyDescent="0.35">
      <c r="B164" s="107" t="s">
        <v>529</v>
      </c>
      <c r="C164" s="12" t="s">
        <v>48</v>
      </c>
      <c r="D164" s="12" t="s">
        <v>525</v>
      </c>
      <c r="E164" s="12" t="s">
        <v>526</v>
      </c>
      <c r="F164" s="12" t="s">
        <v>48</v>
      </c>
      <c r="G164" s="12" t="s">
        <v>530</v>
      </c>
      <c r="H164" s="107" t="s">
        <v>531</v>
      </c>
      <c r="I164" s="12" t="s">
        <v>78</v>
      </c>
      <c r="J164" s="12" t="s">
        <v>298</v>
      </c>
      <c r="K164" s="12" t="s">
        <v>67</v>
      </c>
      <c r="L164" s="12" t="s">
        <v>68</v>
      </c>
      <c r="M164" s="95">
        <v>45594</v>
      </c>
      <c r="N164" s="12" t="s">
        <v>71</v>
      </c>
      <c r="O164" s="96" t="s">
        <v>48</v>
      </c>
      <c r="P164" s="12"/>
      <c r="Q164" s="13">
        <v>110040</v>
      </c>
      <c r="R164" s="12" t="s">
        <v>56</v>
      </c>
      <c r="S164" s="96">
        <f>Q164/V164</f>
        <v>55.914634146341463</v>
      </c>
      <c r="T164" s="12" t="s">
        <v>48</v>
      </c>
      <c r="U164" s="13">
        <v>3480</v>
      </c>
      <c r="V164" s="96">
        <v>1968</v>
      </c>
      <c r="W164" s="96" t="s">
        <v>60</v>
      </c>
      <c r="X164" s="18">
        <v>171073</v>
      </c>
      <c r="Y164" s="18">
        <v>956</v>
      </c>
      <c r="Z164" s="16" t="s">
        <v>58</v>
      </c>
      <c r="AA164" s="12" t="s">
        <v>48</v>
      </c>
      <c r="AB164" s="12" t="s">
        <v>48</v>
      </c>
      <c r="AC164" s="12" t="s">
        <v>58</v>
      </c>
      <c r="AD164" s="12" t="s">
        <v>57</v>
      </c>
      <c r="AE164" s="12" t="s">
        <v>57</v>
      </c>
      <c r="AF164" s="12" t="s">
        <v>80</v>
      </c>
      <c r="AG164" s="96">
        <v>4</v>
      </c>
      <c r="AH164" s="12" t="s">
        <v>48</v>
      </c>
      <c r="AI164" s="12" t="s">
        <v>48</v>
      </c>
    </row>
    <row r="165" spans="2:35" ht="14.5" x14ac:dyDescent="0.35">
      <c r="B165" s="12" t="s">
        <v>524</v>
      </c>
      <c r="C165" s="12" t="s">
        <v>48</v>
      </c>
      <c r="D165" s="12" t="s">
        <v>525</v>
      </c>
      <c r="E165" s="12" t="s">
        <v>526</v>
      </c>
      <c r="F165" s="12" t="s">
        <v>48</v>
      </c>
      <c r="G165" s="94" t="s">
        <v>532</v>
      </c>
      <c r="H165" s="12" t="s">
        <v>533</v>
      </c>
      <c r="I165" s="12" t="s">
        <v>78</v>
      </c>
      <c r="J165" s="12" t="s">
        <v>66</v>
      </c>
      <c r="K165" s="12" t="s">
        <v>294</v>
      </c>
      <c r="L165" s="12" t="s">
        <v>119</v>
      </c>
      <c r="M165" s="95">
        <v>45601</v>
      </c>
      <c r="N165" s="12" t="s">
        <v>72</v>
      </c>
      <c r="O165" s="96" t="s">
        <v>48</v>
      </c>
      <c r="P165" s="12"/>
      <c r="Q165" s="13">
        <v>196792</v>
      </c>
      <c r="R165" s="12" t="s">
        <v>72</v>
      </c>
      <c r="S165" s="96">
        <f>Q165/V165</f>
        <v>128.28683181225554</v>
      </c>
      <c r="T165" s="12" t="s">
        <v>48</v>
      </c>
      <c r="U165" s="13">
        <v>0</v>
      </c>
      <c r="V165" s="96">
        <v>1534</v>
      </c>
      <c r="W165" s="96">
        <v>0</v>
      </c>
      <c r="X165" s="18">
        <v>229808</v>
      </c>
      <c r="Y165" s="18">
        <v>1823</v>
      </c>
      <c r="Z165" s="16" t="s">
        <v>58</v>
      </c>
      <c r="AA165" s="12" t="s">
        <v>48</v>
      </c>
      <c r="AB165" s="12" t="s">
        <v>48</v>
      </c>
      <c r="AC165" s="12" t="s">
        <v>58</v>
      </c>
      <c r="AD165" s="12" t="s">
        <v>57</v>
      </c>
      <c r="AE165" s="12" t="s">
        <v>57</v>
      </c>
      <c r="AF165" s="12" t="s">
        <v>59</v>
      </c>
      <c r="AG165" s="96">
        <v>6</v>
      </c>
      <c r="AH165" s="12" t="s">
        <v>48</v>
      </c>
      <c r="AI165" s="12" t="s">
        <v>48</v>
      </c>
    </row>
    <row r="166" spans="2:35" ht="14.5" x14ac:dyDescent="0.35">
      <c r="B166" s="107" t="s">
        <v>534</v>
      </c>
      <c r="C166" s="12" t="s">
        <v>48</v>
      </c>
      <c r="D166" s="12" t="s">
        <v>525</v>
      </c>
      <c r="E166" s="12" t="s">
        <v>526</v>
      </c>
      <c r="F166" s="12" t="s">
        <v>48</v>
      </c>
      <c r="G166" s="94" t="s">
        <v>535</v>
      </c>
      <c r="H166" s="107" t="s">
        <v>536</v>
      </c>
      <c r="I166" s="12" t="s">
        <v>78</v>
      </c>
      <c r="J166" s="12" t="s">
        <v>128</v>
      </c>
      <c r="K166" s="12" t="s">
        <v>67</v>
      </c>
      <c r="L166" s="12" t="s">
        <v>68</v>
      </c>
      <c r="M166" s="95">
        <v>46052</v>
      </c>
      <c r="N166" s="12" t="s">
        <v>71</v>
      </c>
      <c r="O166" s="96" t="s">
        <v>48</v>
      </c>
      <c r="P166" s="12"/>
      <c r="Q166" s="13">
        <v>0</v>
      </c>
      <c r="R166" s="12" t="s">
        <v>56</v>
      </c>
      <c r="S166" s="96">
        <v>0</v>
      </c>
      <c r="T166" s="12" t="s">
        <v>48</v>
      </c>
      <c r="U166" s="96">
        <v>1355</v>
      </c>
      <c r="V166" s="96">
        <v>0</v>
      </c>
      <c r="W166" s="96">
        <v>0</v>
      </c>
      <c r="X166" s="14">
        <v>0</v>
      </c>
      <c r="Y166" s="14">
        <v>0</v>
      </c>
      <c r="Z166" s="15" t="s">
        <v>57</v>
      </c>
      <c r="AA166" s="12" t="s">
        <v>48</v>
      </c>
      <c r="AB166" s="12" t="s">
        <v>48</v>
      </c>
      <c r="AC166" s="12" t="s">
        <v>58</v>
      </c>
      <c r="AD166" s="12" t="s">
        <v>57</v>
      </c>
      <c r="AE166" s="12" t="s">
        <v>57</v>
      </c>
      <c r="AF166" s="12" t="s">
        <v>59</v>
      </c>
      <c r="AG166" s="96">
        <v>0</v>
      </c>
      <c r="AH166" s="12" t="s">
        <v>48</v>
      </c>
      <c r="AI166" s="12" t="s">
        <v>48</v>
      </c>
    </row>
    <row r="167" spans="2:35" ht="14.5" x14ac:dyDescent="0.35">
      <c r="B167" s="107" t="s">
        <v>534</v>
      </c>
      <c r="C167" s="12" t="s">
        <v>48</v>
      </c>
      <c r="D167" s="12" t="s">
        <v>525</v>
      </c>
      <c r="E167" s="12" t="s">
        <v>526</v>
      </c>
      <c r="F167" s="12" t="s">
        <v>48</v>
      </c>
      <c r="G167" s="94" t="s">
        <v>537</v>
      </c>
      <c r="H167" s="107" t="s">
        <v>536</v>
      </c>
      <c r="I167" s="12" t="s">
        <v>78</v>
      </c>
      <c r="J167" s="12" t="s">
        <v>128</v>
      </c>
      <c r="K167" s="12" t="s">
        <v>67</v>
      </c>
      <c r="L167" s="12" t="s">
        <v>68</v>
      </c>
      <c r="M167" s="95">
        <v>46052</v>
      </c>
      <c r="N167" s="12" t="s">
        <v>71</v>
      </c>
      <c r="O167" s="96" t="s">
        <v>48</v>
      </c>
      <c r="P167" s="12"/>
      <c r="Q167" s="13">
        <v>0</v>
      </c>
      <c r="R167" s="12" t="s">
        <v>56</v>
      </c>
      <c r="S167" s="96">
        <v>0</v>
      </c>
      <c r="T167" s="12" t="s">
        <v>48</v>
      </c>
      <c r="U167" s="96" t="s">
        <v>3</v>
      </c>
      <c r="V167" s="96">
        <v>1558</v>
      </c>
      <c r="W167" s="96">
        <v>30</v>
      </c>
      <c r="X167" s="14">
        <v>0</v>
      </c>
      <c r="Y167" s="14">
        <v>0</v>
      </c>
      <c r="Z167" s="15" t="s">
        <v>57</v>
      </c>
      <c r="AA167" s="12" t="s">
        <v>48</v>
      </c>
      <c r="AB167" s="12" t="s">
        <v>48</v>
      </c>
      <c r="AC167" s="12" t="s">
        <v>58</v>
      </c>
      <c r="AD167" s="12" t="s">
        <v>57</v>
      </c>
      <c r="AE167" s="12" t="s">
        <v>57</v>
      </c>
      <c r="AF167" s="12" t="s">
        <v>59</v>
      </c>
      <c r="AG167" s="96">
        <v>0</v>
      </c>
      <c r="AH167" s="12" t="s">
        <v>48</v>
      </c>
      <c r="AI167" s="12" t="s">
        <v>48</v>
      </c>
    </row>
    <row r="168" spans="2:35" ht="14.5" x14ac:dyDescent="0.35">
      <c r="B168" s="107" t="s">
        <v>538</v>
      </c>
      <c r="C168" s="12" t="s">
        <v>48</v>
      </c>
      <c r="D168" s="12" t="s">
        <v>525</v>
      </c>
      <c r="E168" s="12" t="s">
        <v>526</v>
      </c>
      <c r="F168" s="12" t="s">
        <v>48</v>
      </c>
      <c r="G168" s="12" t="s">
        <v>539</v>
      </c>
      <c r="H168" s="107" t="s">
        <v>540</v>
      </c>
      <c r="I168" s="12" t="s">
        <v>78</v>
      </c>
      <c r="J168" s="12" t="s">
        <v>54</v>
      </c>
      <c r="K168" s="12" t="s">
        <v>67</v>
      </c>
      <c r="L168" s="12" t="s">
        <v>84</v>
      </c>
      <c r="M168" s="95">
        <v>45569</v>
      </c>
      <c r="N168" s="12" t="s">
        <v>71</v>
      </c>
      <c r="O168" s="96" t="s">
        <v>48</v>
      </c>
      <c r="P168" s="12"/>
      <c r="Q168" s="13">
        <v>543912</v>
      </c>
      <c r="R168" s="12" t="s">
        <v>56</v>
      </c>
      <c r="S168" s="96">
        <f>Q168/V168</f>
        <v>316.59604190919674</v>
      </c>
      <c r="T168" s="12" t="s">
        <v>48</v>
      </c>
      <c r="U168" s="96" t="s">
        <v>3</v>
      </c>
      <c r="V168" s="96">
        <v>1718</v>
      </c>
      <c r="W168" s="96">
        <v>3</v>
      </c>
      <c r="X168" s="14">
        <v>378008</v>
      </c>
      <c r="Y168" s="14">
        <v>11213</v>
      </c>
      <c r="Z168" s="16" t="s">
        <v>57</v>
      </c>
      <c r="AA168" s="12" t="s">
        <v>48</v>
      </c>
      <c r="AB168" s="12" t="s">
        <v>48</v>
      </c>
      <c r="AC168" s="12" t="s">
        <v>58</v>
      </c>
      <c r="AD168" s="12" t="s">
        <v>57</v>
      </c>
      <c r="AE168" s="12" t="s">
        <v>57</v>
      </c>
      <c r="AF168" s="12" t="s">
        <v>80</v>
      </c>
      <c r="AG168" s="96">
        <v>3</v>
      </c>
      <c r="AH168" s="12" t="s">
        <v>48</v>
      </c>
      <c r="AI168" s="12" t="s">
        <v>48</v>
      </c>
    </row>
    <row r="169" spans="2:35" ht="14.5" x14ac:dyDescent="0.35">
      <c r="B169" s="107" t="s">
        <v>541</v>
      </c>
      <c r="C169" s="12" t="s">
        <v>48</v>
      </c>
      <c r="D169" s="12" t="s">
        <v>525</v>
      </c>
      <c r="E169" s="12" t="s">
        <v>526</v>
      </c>
      <c r="F169" s="12" t="s">
        <v>48</v>
      </c>
      <c r="G169" s="12" t="s">
        <v>542</v>
      </c>
      <c r="H169" s="107" t="s">
        <v>543</v>
      </c>
      <c r="I169" s="12" t="s">
        <v>78</v>
      </c>
      <c r="J169" s="12" t="s">
        <v>128</v>
      </c>
      <c r="K169" s="12" t="s">
        <v>67</v>
      </c>
      <c r="L169" s="12" t="s">
        <v>84</v>
      </c>
      <c r="M169" s="95">
        <v>45930</v>
      </c>
      <c r="N169" s="12" t="s">
        <v>71</v>
      </c>
      <c r="O169" s="96" t="s">
        <v>48</v>
      </c>
      <c r="P169" s="12"/>
      <c r="Q169" s="13">
        <v>1218431</v>
      </c>
      <c r="R169" s="12" t="s">
        <v>56</v>
      </c>
      <c r="S169" s="96">
        <v>0</v>
      </c>
      <c r="T169" s="12" t="s">
        <v>48</v>
      </c>
      <c r="U169" s="96" t="s">
        <v>3</v>
      </c>
      <c r="V169" s="96">
        <v>4660</v>
      </c>
      <c r="W169" s="96">
        <v>2</v>
      </c>
      <c r="X169" s="14">
        <v>885661</v>
      </c>
      <c r="Y169" s="14">
        <v>885661</v>
      </c>
      <c r="Z169" s="15" t="s">
        <v>57</v>
      </c>
      <c r="AA169" s="12" t="s">
        <v>48</v>
      </c>
      <c r="AB169" s="12" t="s">
        <v>48</v>
      </c>
      <c r="AC169" s="12" t="s">
        <v>58</v>
      </c>
      <c r="AD169" s="12" t="s">
        <v>57</v>
      </c>
      <c r="AE169" s="12" t="s">
        <v>57</v>
      </c>
      <c r="AF169" s="12" t="s">
        <v>80</v>
      </c>
      <c r="AG169" s="96">
        <v>8</v>
      </c>
      <c r="AH169" s="12" t="s">
        <v>48</v>
      </c>
      <c r="AI169" s="12" t="s">
        <v>48</v>
      </c>
    </row>
    <row r="170" spans="2:35" ht="14.5" x14ac:dyDescent="0.35">
      <c r="B170" s="107" t="s">
        <v>544</v>
      </c>
      <c r="C170" s="12" t="s">
        <v>48</v>
      </c>
      <c r="D170" s="12" t="s">
        <v>525</v>
      </c>
      <c r="E170" s="12" t="s">
        <v>526</v>
      </c>
      <c r="F170" s="12" t="s">
        <v>48</v>
      </c>
      <c r="G170" s="94" t="s">
        <v>545</v>
      </c>
      <c r="H170" s="107" t="s">
        <v>546</v>
      </c>
      <c r="I170" s="12" t="s">
        <v>78</v>
      </c>
      <c r="J170" s="12" t="s">
        <v>128</v>
      </c>
      <c r="K170" s="12" t="s">
        <v>294</v>
      </c>
      <c r="L170" s="12" t="s">
        <v>68</v>
      </c>
      <c r="M170" s="95">
        <v>46199</v>
      </c>
      <c r="N170" s="12" t="s">
        <v>71</v>
      </c>
      <c r="O170" s="96" t="s">
        <v>48</v>
      </c>
      <c r="P170" s="12"/>
      <c r="Q170" s="13">
        <v>401291.97</v>
      </c>
      <c r="R170" s="12" t="s">
        <v>56</v>
      </c>
      <c r="S170" s="96">
        <f>Q170/V170</f>
        <v>232.22914930555555</v>
      </c>
      <c r="T170" s="12" t="s">
        <v>48</v>
      </c>
      <c r="U170" s="96" t="s">
        <v>3</v>
      </c>
      <c r="V170" s="96">
        <v>1728</v>
      </c>
      <c r="W170" s="96">
        <v>0</v>
      </c>
      <c r="X170" s="14">
        <v>0</v>
      </c>
      <c r="Y170" s="14">
        <v>0</v>
      </c>
      <c r="Z170" s="15" t="s">
        <v>57</v>
      </c>
      <c r="AA170" s="12" t="s">
        <v>48</v>
      </c>
      <c r="AB170" s="12" t="s">
        <v>48</v>
      </c>
      <c r="AC170" s="12" t="s">
        <v>58</v>
      </c>
      <c r="AD170" s="12" t="s">
        <v>57</v>
      </c>
      <c r="AE170" s="12" t="s">
        <v>57</v>
      </c>
      <c r="AF170" s="12" t="s">
        <v>59</v>
      </c>
      <c r="AG170" s="96">
        <v>4</v>
      </c>
      <c r="AH170" s="12" t="s">
        <v>48</v>
      </c>
      <c r="AI170" s="12" t="s">
        <v>48</v>
      </c>
    </row>
    <row r="171" spans="2:35" ht="14.5" x14ac:dyDescent="0.35">
      <c r="B171" s="12" t="s">
        <v>66</v>
      </c>
      <c r="C171" s="12" t="s">
        <v>48</v>
      </c>
      <c r="D171" s="12" t="s">
        <v>247</v>
      </c>
      <c r="E171" s="12" t="s">
        <v>547</v>
      </c>
      <c r="F171" s="120" t="s">
        <v>548</v>
      </c>
      <c r="G171" s="12" t="s">
        <v>549</v>
      </c>
      <c r="H171" s="12" t="s">
        <v>550</v>
      </c>
      <c r="I171" s="12" t="s">
        <v>89</v>
      </c>
      <c r="J171" s="12" t="s">
        <v>66</v>
      </c>
      <c r="K171" s="12" t="s">
        <v>67</v>
      </c>
      <c r="L171" s="12" t="s">
        <v>84</v>
      </c>
      <c r="M171" s="124">
        <v>46332</v>
      </c>
      <c r="N171" s="12" t="s">
        <v>71</v>
      </c>
      <c r="O171" s="96">
        <v>1372</v>
      </c>
      <c r="P171" s="12" t="s">
        <v>551</v>
      </c>
      <c r="Q171" s="17">
        <v>900000</v>
      </c>
      <c r="R171" s="12" t="s">
        <v>56</v>
      </c>
      <c r="S171" s="96">
        <f>Q171/V171</f>
        <v>655.97667638483961</v>
      </c>
      <c r="T171" s="12" t="s">
        <v>48</v>
      </c>
      <c r="U171" s="118" t="s">
        <v>3</v>
      </c>
      <c r="V171" s="96">
        <f>O171</f>
        <v>1372</v>
      </c>
      <c r="W171" s="96" t="s">
        <v>2</v>
      </c>
      <c r="X171" s="16">
        <v>0</v>
      </c>
      <c r="Y171" s="16">
        <v>0</v>
      </c>
      <c r="Z171" s="16" t="s">
        <v>58</v>
      </c>
      <c r="AA171" s="12" t="s">
        <v>58</v>
      </c>
      <c r="AB171" s="12" t="s">
        <v>158</v>
      </c>
      <c r="AC171" s="12" t="s">
        <v>57</v>
      </c>
      <c r="AD171" s="12" t="s">
        <v>2</v>
      </c>
      <c r="AE171" s="12" t="s">
        <v>2</v>
      </c>
      <c r="AF171" s="12" t="s">
        <v>245</v>
      </c>
      <c r="AG171" s="96" t="s">
        <v>60</v>
      </c>
      <c r="AH171" s="12" t="s">
        <v>48</v>
      </c>
      <c r="AI171" s="12" t="s">
        <v>48</v>
      </c>
    </row>
    <row r="172" spans="2:35" ht="14.5" x14ac:dyDescent="0.35">
      <c r="B172" s="12" t="s">
        <v>66</v>
      </c>
      <c r="C172" s="12" t="s">
        <v>48</v>
      </c>
      <c r="D172" s="12" t="s">
        <v>75</v>
      </c>
      <c r="E172" s="12" t="s">
        <v>552</v>
      </c>
      <c r="F172" s="120" t="s">
        <v>553</v>
      </c>
      <c r="G172" s="94" t="s">
        <v>554</v>
      </c>
      <c r="H172" s="12" t="s">
        <v>555</v>
      </c>
      <c r="I172" s="12" t="s">
        <v>89</v>
      </c>
      <c r="J172" s="12" t="s">
        <v>66</v>
      </c>
      <c r="K172" s="12" t="s">
        <v>67</v>
      </c>
      <c r="L172" s="12" t="s">
        <v>119</v>
      </c>
      <c r="M172" s="95">
        <v>45370</v>
      </c>
      <c r="N172" s="12" t="s">
        <v>72</v>
      </c>
      <c r="O172" s="96">
        <v>2226</v>
      </c>
      <c r="P172" s="12" t="s">
        <v>90</v>
      </c>
      <c r="Q172" s="17">
        <f>X172</f>
        <v>2326473.6799999997</v>
      </c>
      <c r="R172" s="12" t="s">
        <v>72</v>
      </c>
      <c r="S172" s="96">
        <f>Q172/V172</f>
        <v>1045.1364240790654</v>
      </c>
      <c r="T172" s="12" t="s">
        <v>48</v>
      </c>
      <c r="U172" s="17">
        <v>7429</v>
      </c>
      <c r="V172" s="96">
        <f>O172</f>
        <v>2226</v>
      </c>
      <c r="W172" s="96">
        <v>11</v>
      </c>
      <c r="X172" s="16">
        <f>2260469.3+Y172</f>
        <v>2326473.6799999997</v>
      </c>
      <c r="Y172" s="16">
        <v>66004.38</v>
      </c>
      <c r="Z172" s="16" t="s">
        <v>58</v>
      </c>
      <c r="AA172" s="12" t="s">
        <v>58</v>
      </c>
      <c r="AB172" s="12" t="s">
        <v>362</v>
      </c>
      <c r="AC172" s="12" t="s">
        <v>57</v>
      </c>
      <c r="AD172" s="12" t="s">
        <v>57</v>
      </c>
      <c r="AE172" s="12" t="s">
        <v>57</v>
      </c>
      <c r="AF172" s="12" t="s">
        <v>80</v>
      </c>
      <c r="AG172" s="96">
        <v>12</v>
      </c>
      <c r="AH172" s="12" t="s">
        <v>48</v>
      </c>
      <c r="AI172" s="12" t="s">
        <v>48</v>
      </c>
    </row>
    <row r="173" spans="2:35" ht="14.5" x14ac:dyDescent="0.35">
      <c r="B173" s="12" t="s">
        <v>66</v>
      </c>
      <c r="C173" s="12" t="s">
        <v>48</v>
      </c>
      <c r="D173" s="12" t="s">
        <v>75</v>
      </c>
      <c r="E173" s="12" t="s">
        <v>556</v>
      </c>
      <c r="F173" s="120" t="s">
        <v>557</v>
      </c>
      <c r="G173" s="94" t="s">
        <v>558</v>
      </c>
      <c r="H173" s="12" t="s">
        <v>559</v>
      </c>
      <c r="I173" s="12" t="s">
        <v>89</v>
      </c>
      <c r="J173" s="12" t="s">
        <v>66</v>
      </c>
      <c r="K173" s="12" t="s">
        <v>67</v>
      </c>
      <c r="L173" s="12" t="s">
        <v>96</v>
      </c>
      <c r="M173" s="95" t="s">
        <v>3</v>
      </c>
      <c r="N173" s="12" t="s">
        <v>71</v>
      </c>
      <c r="O173" s="96">
        <v>2400</v>
      </c>
      <c r="P173" s="12" t="s">
        <v>97</v>
      </c>
      <c r="Q173" s="17">
        <v>2800000</v>
      </c>
      <c r="R173" s="12" t="s">
        <v>56</v>
      </c>
      <c r="S173" s="96">
        <f>Q173/V173</f>
        <v>1166.6666666666667</v>
      </c>
      <c r="T173" s="12" t="s">
        <v>48</v>
      </c>
      <c r="U173" s="17" t="s">
        <v>3</v>
      </c>
      <c r="V173" s="96">
        <f>O173</f>
        <v>2400</v>
      </c>
      <c r="W173" s="96" t="s">
        <v>2</v>
      </c>
      <c r="X173" s="16">
        <v>0</v>
      </c>
      <c r="Y173" s="16">
        <v>0</v>
      </c>
      <c r="Z173" s="16" t="s">
        <v>58</v>
      </c>
      <c r="AA173" s="12" t="s">
        <v>58</v>
      </c>
      <c r="AB173" s="12" t="s">
        <v>91</v>
      </c>
      <c r="AC173" s="12" t="s">
        <v>58</v>
      </c>
      <c r="AD173" s="12" t="s">
        <v>2</v>
      </c>
      <c r="AE173" s="12" t="s">
        <v>73</v>
      </c>
      <c r="AF173" s="12" t="s">
        <v>59</v>
      </c>
      <c r="AG173" s="96">
        <v>0</v>
      </c>
      <c r="AH173" s="12" t="s">
        <v>48</v>
      </c>
      <c r="AI173" s="12" t="s">
        <v>48</v>
      </c>
    </row>
    <row r="174" spans="2:35" ht="14.5" x14ac:dyDescent="0.35">
      <c r="B174" s="107" t="s">
        <v>120</v>
      </c>
      <c r="C174" s="12" t="s">
        <v>48</v>
      </c>
      <c r="D174" s="12" t="s">
        <v>75</v>
      </c>
      <c r="E174" s="12" t="s">
        <v>560</v>
      </c>
      <c r="F174" s="12" t="s">
        <v>48</v>
      </c>
      <c r="G174" s="12" t="s">
        <v>561</v>
      </c>
      <c r="H174" s="107" t="s">
        <v>562</v>
      </c>
      <c r="I174" s="12" t="s">
        <v>78</v>
      </c>
      <c r="J174" s="12"/>
      <c r="K174" s="12" t="s">
        <v>67</v>
      </c>
      <c r="L174" s="12" t="s">
        <v>68</v>
      </c>
      <c r="M174" s="95">
        <v>46360</v>
      </c>
      <c r="N174" s="12" t="s">
        <v>71</v>
      </c>
      <c r="O174" s="96" t="s">
        <v>48</v>
      </c>
      <c r="P174" s="12"/>
      <c r="Q174" s="13">
        <v>0</v>
      </c>
      <c r="R174" s="12" t="s">
        <v>56</v>
      </c>
      <c r="S174" s="96">
        <v>0</v>
      </c>
      <c r="T174" s="12" t="s">
        <v>48</v>
      </c>
      <c r="U174" s="96" t="s">
        <v>3</v>
      </c>
      <c r="V174" s="96">
        <v>339</v>
      </c>
      <c r="W174" s="96">
        <v>4</v>
      </c>
      <c r="X174" s="14">
        <v>38131</v>
      </c>
      <c r="Y174" s="14">
        <v>36439</v>
      </c>
      <c r="Z174" s="15" t="s">
        <v>57</v>
      </c>
      <c r="AA174" s="12" t="s">
        <v>48</v>
      </c>
      <c r="AB174" s="12" t="s">
        <v>48</v>
      </c>
      <c r="AC174" s="12" t="s">
        <v>57</v>
      </c>
      <c r="AD174" s="12" t="s">
        <v>57</v>
      </c>
      <c r="AE174" s="12" t="s">
        <v>57</v>
      </c>
      <c r="AF174" s="12" t="s">
        <v>80</v>
      </c>
      <c r="AG174" s="96">
        <v>4</v>
      </c>
      <c r="AH174" s="12" t="s">
        <v>48</v>
      </c>
      <c r="AI174" s="12" t="s">
        <v>48</v>
      </c>
    </row>
    <row r="175" spans="2:35" ht="14.5" x14ac:dyDescent="0.35">
      <c r="B175" s="107" t="s">
        <v>563</v>
      </c>
      <c r="C175" s="12" t="s">
        <v>48</v>
      </c>
      <c r="D175" s="12" t="s">
        <v>75</v>
      </c>
      <c r="E175" s="12" t="s">
        <v>560</v>
      </c>
      <c r="F175" s="12" t="s">
        <v>48</v>
      </c>
      <c r="G175" s="12" t="s">
        <v>564</v>
      </c>
      <c r="H175" s="107" t="s">
        <v>565</v>
      </c>
      <c r="I175" s="12" t="s">
        <v>78</v>
      </c>
      <c r="J175" s="12" t="s">
        <v>298</v>
      </c>
      <c r="K175" s="12" t="s">
        <v>67</v>
      </c>
      <c r="L175" s="12" t="s">
        <v>119</v>
      </c>
      <c r="M175" s="95">
        <v>45264</v>
      </c>
      <c r="N175" s="12" t="s">
        <v>72</v>
      </c>
      <c r="O175" s="96" t="s">
        <v>48</v>
      </c>
      <c r="P175" s="12"/>
      <c r="Q175" s="13">
        <v>136598</v>
      </c>
      <c r="R175" s="12" t="s">
        <v>72</v>
      </c>
      <c r="S175" s="96">
        <f>Q175/V175</f>
        <v>144.3953488372093</v>
      </c>
      <c r="T175" s="12" t="s">
        <v>48</v>
      </c>
      <c r="U175" s="96">
        <v>2263</v>
      </c>
      <c r="V175" s="96">
        <v>946</v>
      </c>
      <c r="W175" s="96">
        <v>6</v>
      </c>
      <c r="X175" s="18">
        <v>141261.85999999999</v>
      </c>
      <c r="Y175" s="18">
        <v>0</v>
      </c>
      <c r="Z175" s="16" t="s">
        <v>58</v>
      </c>
      <c r="AA175" s="12" t="s">
        <v>48</v>
      </c>
      <c r="AB175" s="12" t="s">
        <v>48</v>
      </c>
      <c r="AC175" s="12" t="s">
        <v>57</v>
      </c>
      <c r="AD175" s="12" t="s">
        <v>57</v>
      </c>
      <c r="AE175" s="12" t="s">
        <v>57</v>
      </c>
      <c r="AF175" s="12" t="s">
        <v>80</v>
      </c>
      <c r="AG175" s="96">
        <v>8</v>
      </c>
      <c r="AH175" s="12" t="s">
        <v>48</v>
      </c>
      <c r="AI175" s="12" t="s">
        <v>48</v>
      </c>
    </row>
    <row r="176" spans="2:35" ht="14.5" x14ac:dyDescent="0.35">
      <c r="B176" s="12" t="s">
        <v>66</v>
      </c>
      <c r="C176" s="12" t="s">
        <v>48</v>
      </c>
      <c r="D176" s="12" t="s">
        <v>235</v>
      </c>
      <c r="E176" s="12" t="s">
        <v>566</v>
      </c>
      <c r="F176" s="120" t="s">
        <v>567</v>
      </c>
      <c r="G176" s="94" t="s">
        <v>568</v>
      </c>
      <c r="H176" s="12" t="s">
        <v>569</v>
      </c>
      <c r="I176" s="12" t="s">
        <v>89</v>
      </c>
      <c r="J176" s="12" t="s">
        <v>66</v>
      </c>
      <c r="K176" s="12" t="s">
        <v>67</v>
      </c>
      <c r="L176" s="12" t="s">
        <v>68</v>
      </c>
      <c r="M176" s="95">
        <v>45900</v>
      </c>
      <c r="N176" s="12" t="s">
        <v>71</v>
      </c>
      <c r="O176" s="96" t="s">
        <v>2</v>
      </c>
      <c r="P176" s="12" t="s">
        <v>97</v>
      </c>
      <c r="Q176" s="13" t="s">
        <v>3</v>
      </c>
      <c r="R176" s="12" t="s">
        <v>56</v>
      </c>
      <c r="S176" s="96">
        <v>0</v>
      </c>
      <c r="T176" s="12" t="s">
        <v>48</v>
      </c>
      <c r="U176" s="13" t="s">
        <v>3</v>
      </c>
      <c r="V176" s="96" t="str">
        <f>O176</f>
        <v>Unknown</v>
      </c>
      <c r="W176" s="96" t="s">
        <v>2</v>
      </c>
      <c r="X176" s="14">
        <v>715.57</v>
      </c>
      <c r="Y176" s="14">
        <v>715.57</v>
      </c>
      <c r="Z176" s="16" t="s">
        <v>58</v>
      </c>
      <c r="AA176" s="12" t="s">
        <v>57</v>
      </c>
      <c r="AB176" s="12" t="s">
        <v>73</v>
      </c>
      <c r="AC176" s="12" t="s">
        <v>57</v>
      </c>
      <c r="AD176" s="12" t="s">
        <v>57</v>
      </c>
      <c r="AE176" s="12" t="s">
        <v>57</v>
      </c>
      <c r="AF176" s="12" t="s">
        <v>80</v>
      </c>
      <c r="AG176" s="96">
        <v>0</v>
      </c>
      <c r="AH176" s="12" t="s">
        <v>48</v>
      </c>
      <c r="AI176" s="12" t="s">
        <v>48</v>
      </c>
    </row>
    <row r="177" spans="2:35" ht="14.5" x14ac:dyDescent="0.35">
      <c r="B177" s="12" t="s">
        <v>66</v>
      </c>
      <c r="C177" s="12" t="s">
        <v>48</v>
      </c>
      <c r="D177" s="12" t="s">
        <v>235</v>
      </c>
      <c r="E177" s="12" t="s">
        <v>566</v>
      </c>
      <c r="F177" s="120" t="s">
        <v>567</v>
      </c>
      <c r="G177" s="94" t="s">
        <v>570</v>
      </c>
      <c r="H177" s="12" t="s">
        <v>571</v>
      </c>
      <c r="I177" s="12" t="s">
        <v>89</v>
      </c>
      <c r="J177" s="12" t="s">
        <v>66</v>
      </c>
      <c r="K177" s="12" t="s">
        <v>67</v>
      </c>
      <c r="L177" s="12" t="s">
        <v>119</v>
      </c>
      <c r="M177" s="95">
        <v>45041</v>
      </c>
      <c r="N177" s="12" t="s">
        <v>72</v>
      </c>
      <c r="O177" s="96">
        <v>358</v>
      </c>
      <c r="P177" s="12" t="s">
        <v>90</v>
      </c>
      <c r="Q177" s="17">
        <f>X177</f>
        <v>614921.41</v>
      </c>
      <c r="R177" s="12" t="s">
        <v>72</v>
      </c>
      <c r="S177" s="96">
        <f>Q177/V177</f>
        <v>1717.6575698324023</v>
      </c>
      <c r="T177" s="12" t="s">
        <v>48</v>
      </c>
      <c r="U177" s="17">
        <v>1070</v>
      </c>
      <c r="V177" s="96">
        <f>O177</f>
        <v>358</v>
      </c>
      <c r="W177" s="96">
        <v>4</v>
      </c>
      <c r="X177" s="16">
        <f>615636.98+Y177</f>
        <v>614921.41</v>
      </c>
      <c r="Y177" s="15">
        <v>-715.57</v>
      </c>
      <c r="Z177" s="16" t="s">
        <v>58</v>
      </c>
      <c r="AA177" s="12" t="s">
        <v>57</v>
      </c>
      <c r="AB177" s="12" t="s">
        <v>91</v>
      </c>
      <c r="AC177" s="12" t="s">
        <v>57</v>
      </c>
      <c r="AD177" s="12" t="s">
        <v>57</v>
      </c>
      <c r="AE177" s="12" t="s">
        <v>57</v>
      </c>
      <c r="AF177" s="12" t="s">
        <v>80</v>
      </c>
      <c r="AG177" s="96">
        <v>2</v>
      </c>
      <c r="AH177" s="12" t="s">
        <v>48</v>
      </c>
      <c r="AI177" s="12" t="s">
        <v>48</v>
      </c>
    </row>
    <row r="178" spans="2:35" ht="14.5" x14ac:dyDescent="0.35">
      <c r="B178" s="107" t="s">
        <v>572</v>
      </c>
      <c r="C178" s="12" t="s">
        <v>48</v>
      </c>
      <c r="D178" s="12" t="s">
        <v>247</v>
      </c>
      <c r="E178" s="12" t="s">
        <v>566</v>
      </c>
      <c r="F178" s="12" t="s">
        <v>48</v>
      </c>
      <c r="G178" s="12" t="s">
        <v>573</v>
      </c>
      <c r="H178" s="107" t="s">
        <v>574</v>
      </c>
      <c r="I178" s="12" t="s">
        <v>53</v>
      </c>
      <c r="J178" s="12" t="s">
        <v>298</v>
      </c>
      <c r="K178" s="12" t="s">
        <v>67</v>
      </c>
      <c r="L178" s="12" t="s">
        <v>349</v>
      </c>
      <c r="M178" s="95">
        <v>45848</v>
      </c>
      <c r="N178" s="12" t="s">
        <v>72</v>
      </c>
      <c r="O178" s="96" t="s">
        <v>48</v>
      </c>
      <c r="P178" s="12"/>
      <c r="Q178" s="13">
        <f t="shared" ref="Q178:Q179" si="4">X178</f>
        <v>1009493</v>
      </c>
      <c r="R178" s="12" t="s">
        <v>72</v>
      </c>
      <c r="S178" s="96">
        <f>Q178/V178</f>
        <v>376.25531121878493</v>
      </c>
      <c r="T178" s="12" t="s">
        <v>48</v>
      </c>
      <c r="U178" s="96">
        <v>0</v>
      </c>
      <c r="V178" s="96">
        <v>2683</v>
      </c>
      <c r="W178" s="96">
        <v>10</v>
      </c>
      <c r="X178" s="14">
        <v>1009493</v>
      </c>
      <c r="Y178" s="14">
        <v>15335</v>
      </c>
      <c r="Z178" s="15" t="s">
        <v>58</v>
      </c>
      <c r="AA178" s="12" t="s">
        <v>48</v>
      </c>
      <c r="AB178" s="12" t="s">
        <v>48</v>
      </c>
      <c r="AC178" s="12" t="s">
        <v>57</v>
      </c>
      <c r="AD178" s="12" t="s">
        <v>57</v>
      </c>
      <c r="AE178" s="12" t="s">
        <v>57</v>
      </c>
      <c r="AF178" s="12" t="s">
        <v>59</v>
      </c>
      <c r="AG178" s="96">
        <v>11</v>
      </c>
      <c r="AH178" s="12" t="s">
        <v>48</v>
      </c>
      <c r="AI178" s="12" t="s">
        <v>48</v>
      </c>
    </row>
    <row r="179" spans="2:35" ht="14.5" x14ac:dyDescent="0.35">
      <c r="B179" s="107" t="s">
        <v>575</v>
      </c>
      <c r="C179" s="12" t="s">
        <v>48</v>
      </c>
      <c r="D179" s="12" t="s">
        <v>235</v>
      </c>
      <c r="E179" s="12" t="s">
        <v>566</v>
      </c>
      <c r="F179" s="12" t="s">
        <v>48</v>
      </c>
      <c r="G179" s="94" t="s">
        <v>576</v>
      </c>
      <c r="H179" s="107" t="s">
        <v>577</v>
      </c>
      <c r="I179" s="12" t="s">
        <v>53</v>
      </c>
      <c r="J179" s="12" t="s">
        <v>298</v>
      </c>
      <c r="K179" s="12" t="s">
        <v>294</v>
      </c>
      <c r="L179" s="12" t="s">
        <v>119</v>
      </c>
      <c r="M179" s="95">
        <v>45756</v>
      </c>
      <c r="N179" s="12" t="s">
        <v>72</v>
      </c>
      <c r="O179" s="96" t="s">
        <v>48</v>
      </c>
      <c r="P179" s="12"/>
      <c r="Q179" s="13">
        <f t="shared" si="4"/>
        <v>227368</v>
      </c>
      <c r="R179" s="12" t="s">
        <v>72</v>
      </c>
      <c r="S179" s="96"/>
      <c r="T179" s="12" t="s">
        <v>48</v>
      </c>
      <c r="U179" s="96">
        <v>0</v>
      </c>
      <c r="V179" s="96">
        <v>0</v>
      </c>
      <c r="W179" s="96">
        <v>0</v>
      </c>
      <c r="X179" s="14">
        <v>227368</v>
      </c>
      <c r="Y179" s="14">
        <v>227368</v>
      </c>
      <c r="Z179" s="15" t="s">
        <v>58</v>
      </c>
      <c r="AA179" s="12" t="s">
        <v>48</v>
      </c>
      <c r="AB179" s="12" t="s">
        <v>48</v>
      </c>
      <c r="AC179" s="12" t="s">
        <v>57</v>
      </c>
      <c r="AD179" s="12" t="s">
        <v>2</v>
      </c>
      <c r="AE179" s="12" t="s">
        <v>2</v>
      </c>
      <c r="AF179" s="12" t="s">
        <v>80</v>
      </c>
      <c r="AG179" s="96">
        <v>7</v>
      </c>
      <c r="AH179" s="12" t="s">
        <v>48</v>
      </c>
      <c r="AI179" s="12" t="s">
        <v>48</v>
      </c>
    </row>
    <row r="180" spans="2:35" ht="14.5" x14ac:dyDescent="0.35">
      <c r="B180" s="107" t="s">
        <v>578</v>
      </c>
      <c r="C180" s="12" t="s">
        <v>48</v>
      </c>
      <c r="D180" s="12" t="s">
        <v>247</v>
      </c>
      <c r="E180" s="12" t="s">
        <v>566</v>
      </c>
      <c r="F180" s="12" t="s">
        <v>48</v>
      </c>
      <c r="G180" s="12" t="s">
        <v>579</v>
      </c>
      <c r="H180" s="107" t="s">
        <v>580</v>
      </c>
      <c r="I180" s="12" t="s">
        <v>78</v>
      </c>
      <c r="J180" s="12" t="s">
        <v>298</v>
      </c>
      <c r="K180" s="12" t="s">
        <v>67</v>
      </c>
      <c r="L180" s="12" t="s">
        <v>119</v>
      </c>
      <c r="M180" s="95">
        <v>45748</v>
      </c>
      <c r="N180" s="12" t="s">
        <v>72</v>
      </c>
      <c r="O180" s="96" t="s">
        <v>48</v>
      </c>
      <c r="P180" s="12"/>
      <c r="Q180" s="13">
        <v>182236.22</v>
      </c>
      <c r="R180" s="12" t="s">
        <v>72</v>
      </c>
      <c r="S180" s="96">
        <f>Q180/V180</f>
        <v>1434.9308661417324</v>
      </c>
      <c r="T180" s="12" t="s">
        <v>48</v>
      </c>
      <c r="U180" s="96">
        <v>357</v>
      </c>
      <c r="V180" s="96">
        <v>127</v>
      </c>
      <c r="W180" s="96">
        <v>0</v>
      </c>
      <c r="X180" s="14">
        <v>250486</v>
      </c>
      <c r="Y180" s="14">
        <v>-33929</v>
      </c>
      <c r="Z180" s="15" t="s">
        <v>58</v>
      </c>
      <c r="AA180" s="12" t="s">
        <v>48</v>
      </c>
      <c r="AB180" s="12" t="s">
        <v>48</v>
      </c>
      <c r="AC180" s="12" t="s">
        <v>57</v>
      </c>
      <c r="AD180" s="12" t="s">
        <v>57</v>
      </c>
      <c r="AE180" s="12" t="s">
        <v>57</v>
      </c>
      <c r="AF180" s="12" t="s">
        <v>59</v>
      </c>
      <c r="AG180" s="96">
        <v>3</v>
      </c>
      <c r="AH180" s="12" t="s">
        <v>48</v>
      </c>
      <c r="AI180" s="12" t="s">
        <v>48</v>
      </c>
    </row>
    <row r="181" spans="2:35" ht="14.5" x14ac:dyDescent="0.35">
      <c r="B181" s="107" t="s">
        <v>575</v>
      </c>
      <c r="C181" s="12" t="s">
        <v>48</v>
      </c>
      <c r="D181" s="12" t="s">
        <v>247</v>
      </c>
      <c r="E181" s="12" t="s">
        <v>566</v>
      </c>
      <c r="F181" s="12" t="s">
        <v>48</v>
      </c>
      <c r="G181" s="12" t="s">
        <v>581</v>
      </c>
      <c r="H181" s="107" t="s">
        <v>577</v>
      </c>
      <c r="I181" s="12" t="s">
        <v>78</v>
      </c>
      <c r="J181" s="12" t="s">
        <v>128</v>
      </c>
      <c r="K181" s="12" t="s">
        <v>55</v>
      </c>
      <c r="L181" s="12"/>
      <c r="M181" s="95" t="s">
        <v>48</v>
      </c>
      <c r="N181" s="12"/>
      <c r="O181" s="96" t="s">
        <v>48</v>
      </c>
      <c r="P181" s="12"/>
      <c r="Q181" s="13">
        <v>0</v>
      </c>
      <c r="R181" s="12"/>
      <c r="S181" s="96">
        <v>0</v>
      </c>
      <c r="T181" s="12" t="s">
        <v>48</v>
      </c>
      <c r="U181" s="96">
        <v>0</v>
      </c>
      <c r="V181" s="96">
        <v>0</v>
      </c>
      <c r="W181" s="96">
        <v>0</v>
      </c>
      <c r="X181" s="14">
        <v>0</v>
      </c>
      <c r="Y181" s="14">
        <v>-1876.95</v>
      </c>
      <c r="Z181" s="15" t="s">
        <v>57</v>
      </c>
      <c r="AA181" s="12" t="s">
        <v>48</v>
      </c>
      <c r="AB181" s="12" t="s">
        <v>48</v>
      </c>
      <c r="AC181" s="12" t="s">
        <v>57</v>
      </c>
      <c r="AD181" s="12" t="s">
        <v>57</v>
      </c>
      <c r="AE181" s="12" t="s">
        <v>57</v>
      </c>
      <c r="AF181" s="12" t="s">
        <v>59</v>
      </c>
      <c r="AG181" s="96">
        <v>7</v>
      </c>
      <c r="AH181" s="12" t="s">
        <v>48</v>
      </c>
      <c r="AI181" s="12" t="s">
        <v>48</v>
      </c>
    </row>
    <row r="182" spans="2:35" ht="14.5" x14ac:dyDescent="0.35">
      <c r="B182" s="107" t="s">
        <v>120</v>
      </c>
      <c r="C182" s="12" t="s">
        <v>48</v>
      </c>
      <c r="D182" s="12" t="s">
        <v>62</v>
      </c>
      <c r="E182" s="12" t="s">
        <v>582</v>
      </c>
      <c r="F182" s="12" t="s">
        <v>48</v>
      </c>
      <c r="G182" s="12" t="s">
        <v>583</v>
      </c>
      <c r="H182" s="107" t="s">
        <v>584</v>
      </c>
      <c r="I182" s="12" t="s">
        <v>53</v>
      </c>
      <c r="J182" s="12"/>
      <c r="K182" s="12" t="s">
        <v>55</v>
      </c>
      <c r="L182" s="12"/>
      <c r="M182" s="95" t="s">
        <v>48</v>
      </c>
      <c r="N182" s="12"/>
      <c r="O182" s="96" t="s">
        <v>48</v>
      </c>
      <c r="P182" s="12"/>
      <c r="Q182" s="13">
        <v>0</v>
      </c>
      <c r="R182" s="12"/>
      <c r="S182" s="96">
        <v>0</v>
      </c>
      <c r="T182" s="12" t="s">
        <v>48</v>
      </c>
      <c r="U182" s="96">
        <v>0</v>
      </c>
      <c r="V182" s="96">
        <v>0</v>
      </c>
      <c r="W182" s="96">
        <v>0</v>
      </c>
      <c r="X182" s="14">
        <v>0</v>
      </c>
      <c r="Y182" s="14">
        <v>0</v>
      </c>
      <c r="Z182" s="15" t="s">
        <v>57</v>
      </c>
      <c r="AA182" s="12" t="s">
        <v>48</v>
      </c>
      <c r="AB182" s="12" t="s">
        <v>48</v>
      </c>
      <c r="AC182" s="12" t="s">
        <v>58</v>
      </c>
      <c r="AD182" s="12" t="s">
        <v>57</v>
      </c>
      <c r="AE182" s="12" t="s">
        <v>57</v>
      </c>
      <c r="AF182" s="12" t="s">
        <v>80</v>
      </c>
      <c r="AG182" s="96" t="s">
        <v>60</v>
      </c>
      <c r="AH182" s="12" t="s">
        <v>48</v>
      </c>
      <c r="AI182" s="12" t="s">
        <v>48</v>
      </c>
    </row>
    <row r="183" spans="2:35" ht="14.5" x14ac:dyDescent="0.35">
      <c r="B183" s="107" t="s">
        <v>120</v>
      </c>
      <c r="C183" s="12" t="s">
        <v>48</v>
      </c>
      <c r="D183" s="12" t="s">
        <v>75</v>
      </c>
      <c r="E183" s="12" t="s">
        <v>582</v>
      </c>
      <c r="F183" s="12" t="s">
        <v>48</v>
      </c>
      <c r="G183" s="12" t="s">
        <v>585</v>
      </c>
      <c r="H183" s="107" t="s">
        <v>584</v>
      </c>
      <c r="I183" s="12" t="s">
        <v>53</v>
      </c>
      <c r="J183" s="12"/>
      <c r="K183" s="12" t="s">
        <v>55</v>
      </c>
      <c r="L183" s="12"/>
      <c r="M183" s="95" t="s">
        <v>48</v>
      </c>
      <c r="N183" s="12"/>
      <c r="O183" s="96" t="s">
        <v>48</v>
      </c>
      <c r="P183" s="12"/>
      <c r="Q183" s="13">
        <v>0</v>
      </c>
      <c r="R183" s="12"/>
      <c r="S183" s="96">
        <v>0</v>
      </c>
      <c r="T183" s="12" t="s">
        <v>48</v>
      </c>
      <c r="U183" s="96">
        <v>0</v>
      </c>
      <c r="V183" s="96">
        <v>0</v>
      </c>
      <c r="W183" s="96">
        <v>0</v>
      </c>
      <c r="X183" s="14">
        <v>0</v>
      </c>
      <c r="Y183" s="14">
        <v>0</v>
      </c>
      <c r="Z183" s="15" t="s">
        <v>57</v>
      </c>
      <c r="AA183" s="12" t="s">
        <v>48</v>
      </c>
      <c r="AB183" s="12" t="s">
        <v>48</v>
      </c>
      <c r="AC183" s="12" t="s">
        <v>58</v>
      </c>
      <c r="AD183" s="12" t="s">
        <v>57</v>
      </c>
      <c r="AE183" s="12" t="s">
        <v>57</v>
      </c>
      <c r="AF183" s="12" t="s">
        <v>80</v>
      </c>
      <c r="AG183" s="96" t="s">
        <v>60</v>
      </c>
      <c r="AH183" s="12" t="s">
        <v>48</v>
      </c>
      <c r="AI183" s="12" t="s">
        <v>48</v>
      </c>
    </row>
    <row r="184" spans="2:35" ht="14.5" x14ac:dyDescent="0.35">
      <c r="B184" s="107" t="s">
        <v>586</v>
      </c>
      <c r="C184" s="12" t="s">
        <v>48</v>
      </c>
      <c r="D184" s="12" t="s">
        <v>62</v>
      </c>
      <c r="E184" s="12" t="s">
        <v>582</v>
      </c>
      <c r="F184" s="12" t="s">
        <v>48</v>
      </c>
      <c r="G184" s="12" t="s">
        <v>587</v>
      </c>
      <c r="H184" s="107" t="s">
        <v>588</v>
      </c>
      <c r="I184" s="12" t="s">
        <v>53</v>
      </c>
      <c r="J184" s="12" t="s">
        <v>128</v>
      </c>
      <c r="K184" s="12" t="s">
        <v>294</v>
      </c>
      <c r="L184" s="12" t="s">
        <v>68</v>
      </c>
      <c r="M184" s="95">
        <v>46374</v>
      </c>
      <c r="N184" s="12" t="s">
        <v>71</v>
      </c>
      <c r="O184" s="96" t="s">
        <v>48</v>
      </c>
      <c r="P184" s="12"/>
      <c r="Q184" s="13">
        <v>1085549.22</v>
      </c>
      <c r="R184" s="12" t="s">
        <v>56</v>
      </c>
      <c r="S184" s="96">
        <f>Q184/V184</f>
        <v>888.33815057283141</v>
      </c>
      <c r="T184" s="12" t="s">
        <v>48</v>
      </c>
      <c r="U184" s="96" t="s">
        <v>3</v>
      </c>
      <c r="V184" s="96">
        <v>1222</v>
      </c>
      <c r="W184" s="96">
        <v>23</v>
      </c>
      <c r="X184" s="14">
        <v>45388</v>
      </c>
      <c r="Y184" s="14">
        <v>39969</v>
      </c>
      <c r="Z184" s="15" t="s">
        <v>57</v>
      </c>
      <c r="AA184" s="12" t="s">
        <v>48</v>
      </c>
      <c r="AB184" s="12" t="s">
        <v>48</v>
      </c>
      <c r="AC184" s="12" t="s">
        <v>58</v>
      </c>
      <c r="AD184" s="12" t="s">
        <v>57</v>
      </c>
      <c r="AE184" s="12" t="s">
        <v>57</v>
      </c>
      <c r="AF184" s="12" t="s">
        <v>59</v>
      </c>
      <c r="AG184" s="96">
        <v>7</v>
      </c>
      <c r="AH184" s="12" t="s">
        <v>48</v>
      </c>
      <c r="AI184" s="12" t="s">
        <v>48</v>
      </c>
    </row>
    <row r="185" spans="2:35" ht="14.5" x14ac:dyDescent="0.35">
      <c r="B185" s="12" t="s">
        <v>589</v>
      </c>
      <c r="C185" s="12" t="s">
        <v>48</v>
      </c>
      <c r="D185" s="12" t="s">
        <v>75</v>
      </c>
      <c r="E185" s="12" t="s">
        <v>590</v>
      </c>
      <c r="F185" s="120" t="s">
        <v>48</v>
      </c>
      <c r="G185" s="12" t="s">
        <v>591</v>
      </c>
      <c r="H185" s="12" t="s">
        <v>592</v>
      </c>
      <c r="I185" s="12" t="s">
        <v>89</v>
      </c>
      <c r="J185" s="12" t="s">
        <v>589</v>
      </c>
      <c r="K185" s="12" t="s">
        <v>593</v>
      </c>
      <c r="L185" s="12"/>
      <c r="M185" s="95" t="s">
        <v>48</v>
      </c>
      <c r="N185" s="12"/>
      <c r="O185" s="96" t="s">
        <v>48</v>
      </c>
      <c r="P185" s="12"/>
      <c r="Q185" s="13">
        <v>0</v>
      </c>
      <c r="R185" s="12"/>
      <c r="S185" s="96">
        <v>0</v>
      </c>
      <c r="T185" s="12" t="s">
        <v>48</v>
      </c>
      <c r="U185" s="13">
        <v>0</v>
      </c>
      <c r="V185" s="96">
        <v>0</v>
      </c>
      <c r="W185" s="96">
        <v>0</v>
      </c>
      <c r="X185" s="14">
        <v>0</v>
      </c>
      <c r="Y185" s="14">
        <v>0</v>
      </c>
      <c r="Z185" s="15" t="s">
        <v>57</v>
      </c>
      <c r="AA185" s="12" t="s">
        <v>48</v>
      </c>
      <c r="AB185" s="12" t="s">
        <v>48</v>
      </c>
      <c r="AC185" s="12" t="s">
        <v>57</v>
      </c>
      <c r="AD185" s="12" t="s">
        <v>57</v>
      </c>
      <c r="AE185" s="12" t="s">
        <v>57</v>
      </c>
      <c r="AF185" s="12" t="s">
        <v>59</v>
      </c>
      <c r="AG185" s="96">
        <v>5</v>
      </c>
      <c r="AH185" s="12" t="s">
        <v>48</v>
      </c>
      <c r="AI185" s="12" t="s">
        <v>48</v>
      </c>
    </row>
    <row r="186" spans="2:35" ht="14.5" x14ac:dyDescent="0.35">
      <c r="B186" s="107" t="s">
        <v>594</v>
      </c>
      <c r="C186" s="12" t="s">
        <v>48</v>
      </c>
      <c r="D186" s="12" t="s">
        <v>62</v>
      </c>
      <c r="E186" s="12" t="s">
        <v>590</v>
      </c>
      <c r="F186" s="12" t="s">
        <v>48</v>
      </c>
      <c r="G186" s="12" t="s">
        <v>595</v>
      </c>
      <c r="H186" s="107" t="s">
        <v>592</v>
      </c>
      <c r="I186" s="12" t="s">
        <v>78</v>
      </c>
      <c r="J186" s="12" t="s">
        <v>128</v>
      </c>
      <c r="K186" s="12" t="s">
        <v>67</v>
      </c>
      <c r="L186" s="12" t="s">
        <v>119</v>
      </c>
      <c r="M186" s="95">
        <v>45814</v>
      </c>
      <c r="N186" s="12" t="s">
        <v>72</v>
      </c>
      <c r="O186" s="96" t="s">
        <v>48</v>
      </c>
      <c r="P186" s="12"/>
      <c r="Q186" s="13">
        <v>270442</v>
      </c>
      <c r="R186" s="12" t="s">
        <v>72</v>
      </c>
      <c r="S186" s="96">
        <f>Q186/V186</f>
        <v>305.92986425339365</v>
      </c>
      <c r="T186" s="12" t="s">
        <v>48</v>
      </c>
      <c r="U186" s="96">
        <v>866</v>
      </c>
      <c r="V186" s="96">
        <v>884</v>
      </c>
      <c r="W186" s="96">
        <v>19</v>
      </c>
      <c r="X186" s="14">
        <v>221891</v>
      </c>
      <c r="Y186" s="14">
        <v>209526</v>
      </c>
      <c r="Z186" s="15" t="s">
        <v>58</v>
      </c>
      <c r="AA186" s="12" t="s">
        <v>48</v>
      </c>
      <c r="AB186" s="12" t="s">
        <v>48</v>
      </c>
      <c r="AC186" s="12" t="s">
        <v>58</v>
      </c>
      <c r="AD186" s="12" t="s">
        <v>57</v>
      </c>
      <c r="AE186" s="12" t="s">
        <v>57</v>
      </c>
      <c r="AF186" s="12" t="s">
        <v>59</v>
      </c>
      <c r="AG186" s="96">
        <v>5</v>
      </c>
      <c r="AH186" s="12" t="s">
        <v>48</v>
      </c>
      <c r="AI186" s="12" t="s">
        <v>48</v>
      </c>
    </row>
    <row r="187" spans="2:35" ht="14.5" x14ac:dyDescent="0.35">
      <c r="B187" s="12" t="s">
        <v>66</v>
      </c>
      <c r="C187" s="12" t="s">
        <v>48</v>
      </c>
      <c r="D187" s="12" t="s">
        <v>62</v>
      </c>
      <c r="E187" s="12" t="s">
        <v>596</v>
      </c>
      <c r="F187" s="120">
        <v>5334</v>
      </c>
      <c r="G187" s="12" t="s">
        <v>597</v>
      </c>
      <c r="H187" s="12" t="s">
        <v>598</v>
      </c>
      <c r="I187" s="12" t="s">
        <v>89</v>
      </c>
      <c r="J187" s="12" t="s">
        <v>589</v>
      </c>
      <c r="K187" s="12" t="s">
        <v>67</v>
      </c>
      <c r="L187" s="12" t="s">
        <v>68</v>
      </c>
      <c r="M187" s="95"/>
      <c r="N187" s="12" t="s">
        <v>71</v>
      </c>
      <c r="O187" s="96">
        <v>975</v>
      </c>
      <c r="P187" s="12" t="s">
        <v>97</v>
      </c>
      <c r="Q187" s="17">
        <v>1020000</v>
      </c>
      <c r="R187" s="12" t="s">
        <v>56</v>
      </c>
      <c r="S187" s="96">
        <f>Q187/V187</f>
        <v>1046.1538461538462</v>
      </c>
      <c r="T187" s="12" t="s">
        <v>48</v>
      </c>
      <c r="U187" s="118" t="s">
        <v>3</v>
      </c>
      <c r="V187" s="96">
        <f>O187</f>
        <v>975</v>
      </c>
      <c r="W187" s="96">
        <v>0</v>
      </c>
      <c r="X187" s="16">
        <v>87042.82</v>
      </c>
      <c r="Y187" s="16">
        <v>87042.82</v>
      </c>
      <c r="Z187" s="15" t="s">
        <v>58</v>
      </c>
      <c r="AA187" s="12" t="s">
        <v>58</v>
      </c>
      <c r="AB187" s="12" t="s">
        <v>140</v>
      </c>
      <c r="AC187" s="12" t="s">
        <v>58</v>
      </c>
      <c r="AD187" s="12" t="s">
        <v>2</v>
      </c>
      <c r="AE187" s="12" t="s">
        <v>2</v>
      </c>
      <c r="AF187" s="12" t="s">
        <v>59</v>
      </c>
      <c r="AG187" s="96">
        <v>0</v>
      </c>
      <c r="AH187" s="12" t="s">
        <v>48</v>
      </c>
      <c r="AI187" s="12" t="s">
        <v>48</v>
      </c>
    </row>
    <row r="188" spans="2:35" ht="14.5" x14ac:dyDescent="0.35">
      <c r="B188" s="12" t="s">
        <v>66</v>
      </c>
      <c r="C188" s="12" t="s">
        <v>48</v>
      </c>
      <c r="D188" s="12" t="s">
        <v>306</v>
      </c>
      <c r="E188" s="12" t="s">
        <v>599</v>
      </c>
      <c r="F188" s="120" t="s">
        <v>600</v>
      </c>
      <c r="G188" s="94" t="s">
        <v>601</v>
      </c>
      <c r="H188" s="12" t="s">
        <v>602</v>
      </c>
      <c r="I188" s="12" t="s">
        <v>89</v>
      </c>
      <c r="J188" s="12" t="s">
        <v>66</v>
      </c>
      <c r="K188" s="12" t="s">
        <v>67</v>
      </c>
      <c r="L188" s="12" t="s">
        <v>119</v>
      </c>
      <c r="M188" s="95">
        <v>45791</v>
      </c>
      <c r="N188" s="12" t="s">
        <v>72</v>
      </c>
      <c r="O188" s="96">
        <v>889</v>
      </c>
      <c r="P188" s="12" t="s">
        <v>90</v>
      </c>
      <c r="Q188" s="17">
        <f>X188</f>
        <v>889937.72</v>
      </c>
      <c r="R188" s="12" t="s">
        <v>72</v>
      </c>
      <c r="S188" s="96">
        <f>Q188/V188</f>
        <v>1001.0548031496063</v>
      </c>
      <c r="T188" s="12" t="s">
        <v>48</v>
      </c>
      <c r="U188" s="118">
        <v>929</v>
      </c>
      <c r="V188" s="96">
        <f>O188</f>
        <v>889</v>
      </c>
      <c r="W188" s="96">
        <v>19</v>
      </c>
      <c r="X188" s="16">
        <v>889937.72</v>
      </c>
      <c r="Y188" s="19">
        <v>397958.87</v>
      </c>
      <c r="Z188" s="16" t="s">
        <v>58</v>
      </c>
      <c r="AA188" s="12" t="s">
        <v>58</v>
      </c>
      <c r="AB188" s="12" t="s">
        <v>91</v>
      </c>
      <c r="AC188" s="12" t="s">
        <v>57</v>
      </c>
      <c r="AD188" s="12" t="s">
        <v>57</v>
      </c>
      <c r="AE188" s="12" t="s">
        <v>57</v>
      </c>
      <c r="AF188" s="12" t="s">
        <v>80</v>
      </c>
      <c r="AG188" s="96">
        <v>4</v>
      </c>
      <c r="AH188" s="12" t="s">
        <v>48</v>
      </c>
      <c r="AI188" s="12" t="s">
        <v>48</v>
      </c>
    </row>
    <row r="189" spans="2:35" ht="14.5" x14ac:dyDescent="0.35">
      <c r="B189" s="107" t="s">
        <v>603</v>
      </c>
      <c r="C189" s="12" t="s">
        <v>48</v>
      </c>
      <c r="D189" s="12" t="s">
        <v>306</v>
      </c>
      <c r="E189" s="12" t="s">
        <v>599</v>
      </c>
      <c r="F189" s="12" t="s">
        <v>48</v>
      </c>
      <c r="G189" s="12" t="s">
        <v>604</v>
      </c>
      <c r="H189" s="107" t="s">
        <v>605</v>
      </c>
      <c r="I189" s="12" t="s">
        <v>78</v>
      </c>
      <c r="J189" s="12" t="s">
        <v>128</v>
      </c>
      <c r="K189" s="12" t="s">
        <v>67</v>
      </c>
      <c r="L189" s="12" t="s">
        <v>68</v>
      </c>
      <c r="M189" s="95">
        <v>46234</v>
      </c>
      <c r="N189" s="12" t="s">
        <v>71</v>
      </c>
      <c r="O189" s="96" t="s">
        <v>48</v>
      </c>
      <c r="P189" s="12"/>
      <c r="Q189" s="13">
        <v>420009</v>
      </c>
      <c r="R189" s="12" t="s">
        <v>56</v>
      </c>
      <c r="S189" s="96">
        <v>0</v>
      </c>
      <c r="T189" s="12" t="s">
        <v>48</v>
      </c>
      <c r="U189" s="96">
        <v>837</v>
      </c>
      <c r="V189" s="96">
        <v>1656</v>
      </c>
      <c r="W189" s="96">
        <v>33</v>
      </c>
      <c r="X189" s="14">
        <v>247.04</v>
      </c>
      <c r="Y189" s="14">
        <v>0</v>
      </c>
      <c r="Z189" s="15" t="s">
        <v>57</v>
      </c>
      <c r="AA189" s="12" t="s">
        <v>48</v>
      </c>
      <c r="AB189" s="12" t="s">
        <v>48</v>
      </c>
      <c r="AC189" s="12" t="s">
        <v>57</v>
      </c>
      <c r="AD189" s="12" t="s">
        <v>57</v>
      </c>
      <c r="AE189" s="12" t="s">
        <v>57</v>
      </c>
      <c r="AF189" s="12" t="s">
        <v>59</v>
      </c>
      <c r="AG189" s="96">
        <v>5</v>
      </c>
      <c r="AH189" s="12" t="s">
        <v>48</v>
      </c>
      <c r="AI189" s="12" t="s">
        <v>48</v>
      </c>
    </row>
    <row r="190" spans="2:35" ht="14.5" x14ac:dyDescent="0.35">
      <c r="B190" s="12" t="s">
        <v>66</v>
      </c>
      <c r="C190" s="12" t="s">
        <v>48</v>
      </c>
      <c r="D190" s="12" t="s">
        <v>386</v>
      </c>
      <c r="E190" s="12" t="s">
        <v>606</v>
      </c>
      <c r="F190" s="120" t="s">
        <v>607</v>
      </c>
      <c r="G190" s="12" t="s">
        <v>48</v>
      </c>
      <c r="H190" s="12" t="s">
        <v>608</v>
      </c>
      <c r="I190" s="12" t="s">
        <v>89</v>
      </c>
      <c r="J190" s="12" t="s">
        <v>66</v>
      </c>
      <c r="K190" s="12" t="s">
        <v>95</v>
      </c>
      <c r="L190" s="12" t="s">
        <v>96</v>
      </c>
      <c r="M190" s="118" t="s">
        <v>3</v>
      </c>
      <c r="N190" s="12" t="s">
        <v>71</v>
      </c>
      <c r="O190" s="96">
        <v>1500</v>
      </c>
      <c r="P190" s="12" t="s">
        <v>97</v>
      </c>
      <c r="Q190" s="17">
        <v>530000</v>
      </c>
      <c r="R190" s="12" t="s">
        <v>56</v>
      </c>
      <c r="S190" s="96">
        <f t="shared" ref="S190:S198" si="5">Q190/V190</f>
        <v>353.33333333333331</v>
      </c>
      <c r="T190" s="12" t="s">
        <v>48</v>
      </c>
      <c r="U190" s="118" t="s">
        <v>3</v>
      </c>
      <c r="V190" s="96">
        <f>O190</f>
        <v>1500</v>
      </c>
      <c r="W190" s="96" t="s">
        <v>2</v>
      </c>
      <c r="X190" s="14">
        <v>0</v>
      </c>
      <c r="Y190" s="14">
        <v>0</v>
      </c>
      <c r="Z190" s="15" t="s">
        <v>57</v>
      </c>
      <c r="AA190" s="12" t="s">
        <v>2</v>
      </c>
      <c r="AB190" s="12" t="s">
        <v>91</v>
      </c>
      <c r="AC190" s="12" t="s">
        <v>58</v>
      </c>
      <c r="AD190" s="12" t="s">
        <v>2</v>
      </c>
      <c r="AE190" s="12" t="s">
        <v>73</v>
      </c>
      <c r="AF190" s="12" t="s">
        <v>80</v>
      </c>
      <c r="AG190" s="96">
        <v>0</v>
      </c>
      <c r="AH190" s="12" t="s">
        <v>48</v>
      </c>
      <c r="AI190" s="12" t="s">
        <v>48</v>
      </c>
    </row>
    <row r="191" spans="2:35" ht="14.5" x14ac:dyDescent="0.35">
      <c r="B191" s="12" t="s">
        <v>66</v>
      </c>
      <c r="C191" s="12" t="s">
        <v>48</v>
      </c>
      <c r="D191" s="12" t="s">
        <v>386</v>
      </c>
      <c r="E191" s="12" t="s">
        <v>606</v>
      </c>
      <c r="F191" s="120" t="s">
        <v>609</v>
      </c>
      <c r="G191" s="12" t="s">
        <v>48</v>
      </c>
      <c r="H191" s="12" t="s">
        <v>610</v>
      </c>
      <c r="I191" s="12" t="s">
        <v>89</v>
      </c>
      <c r="J191" s="12" t="s">
        <v>66</v>
      </c>
      <c r="K191" s="12" t="s">
        <v>95</v>
      </c>
      <c r="L191" s="12" t="s">
        <v>96</v>
      </c>
      <c r="M191" s="118" t="s">
        <v>3</v>
      </c>
      <c r="N191" s="12" t="s">
        <v>71</v>
      </c>
      <c r="O191" s="96">
        <v>4800</v>
      </c>
      <c r="P191" s="12" t="s">
        <v>97</v>
      </c>
      <c r="Q191" s="17">
        <v>1440000</v>
      </c>
      <c r="R191" s="12" t="s">
        <v>56</v>
      </c>
      <c r="S191" s="96">
        <f t="shared" si="5"/>
        <v>300</v>
      </c>
      <c r="T191" s="12" t="s">
        <v>48</v>
      </c>
      <c r="U191" s="118" t="s">
        <v>3</v>
      </c>
      <c r="V191" s="96">
        <f>O191</f>
        <v>4800</v>
      </c>
      <c r="W191" s="96" t="s">
        <v>2</v>
      </c>
      <c r="X191" s="14">
        <v>0</v>
      </c>
      <c r="Y191" s="14">
        <v>0</v>
      </c>
      <c r="Z191" s="15" t="s">
        <v>57</v>
      </c>
      <c r="AA191" s="12" t="s">
        <v>2</v>
      </c>
      <c r="AB191" s="12" t="s">
        <v>91</v>
      </c>
      <c r="AC191" s="12" t="s">
        <v>58</v>
      </c>
      <c r="AD191" s="12" t="s">
        <v>2</v>
      </c>
      <c r="AE191" s="12" t="s">
        <v>73</v>
      </c>
      <c r="AF191" s="12" t="s">
        <v>80</v>
      </c>
      <c r="AG191" s="96">
        <v>0</v>
      </c>
      <c r="AH191" s="12" t="s">
        <v>48</v>
      </c>
      <c r="AI191" s="12" t="s">
        <v>48</v>
      </c>
    </row>
    <row r="192" spans="2:35" ht="14.5" x14ac:dyDescent="0.35">
      <c r="B192" s="12" t="s">
        <v>66</v>
      </c>
      <c r="C192" s="12" t="s">
        <v>48</v>
      </c>
      <c r="D192" s="12" t="s">
        <v>49</v>
      </c>
      <c r="E192" s="12" t="s">
        <v>606</v>
      </c>
      <c r="F192" s="120" t="s">
        <v>611</v>
      </c>
      <c r="G192" s="94" t="s">
        <v>612</v>
      </c>
      <c r="H192" s="12" t="s">
        <v>613</v>
      </c>
      <c r="I192" s="12" t="s">
        <v>89</v>
      </c>
      <c r="J192" s="12" t="s">
        <v>66</v>
      </c>
      <c r="K192" s="12" t="s">
        <v>67</v>
      </c>
      <c r="L192" s="12" t="s">
        <v>614</v>
      </c>
      <c r="M192" s="95">
        <v>45324</v>
      </c>
      <c r="N192" s="12" t="s">
        <v>72</v>
      </c>
      <c r="O192" s="96">
        <v>8599</v>
      </c>
      <c r="P192" s="12" t="s">
        <v>90</v>
      </c>
      <c r="Q192" s="17">
        <f>X192</f>
        <v>4431373.75</v>
      </c>
      <c r="R192" s="12" t="s">
        <v>72</v>
      </c>
      <c r="S192" s="96">
        <f t="shared" si="5"/>
        <v>515.3359402256076</v>
      </c>
      <c r="T192" s="12" t="s">
        <v>48</v>
      </c>
      <c r="U192" s="17">
        <v>11951</v>
      </c>
      <c r="V192" s="96">
        <f>O192</f>
        <v>8599</v>
      </c>
      <c r="W192" s="96">
        <v>72</v>
      </c>
      <c r="X192" s="16">
        <v>4431373.75</v>
      </c>
      <c r="Y192" s="19">
        <v>-30819.249999999996</v>
      </c>
      <c r="Z192" s="16" t="s">
        <v>58</v>
      </c>
      <c r="AA192" s="12" t="s">
        <v>58</v>
      </c>
      <c r="AB192" s="12" t="s">
        <v>91</v>
      </c>
      <c r="AC192" s="12" t="s">
        <v>58</v>
      </c>
      <c r="AD192" s="12" t="s">
        <v>57</v>
      </c>
      <c r="AE192" s="12" t="s">
        <v>57</v>
      </c>
      <c r="AF192" s="12" t="s">
        <v>80</v>
      </c>
      <c r="AG192" s="96">
        <v>23</v>
      </c>
      <c r="AH192" s="12" t="s">
        <v>48</v>
      </c>
      <c r="AI192" s="12" t="s">
        <v>48</v>
      </c>
    </row>
    <row r="193" spans="2:35" ht="14.5" x14ac:dyDescent="0.35">
      <c r="B193" s="12" t="s">
        <v>66</v>
      </c>
      <c r="C193" s="12" t="s">
        <v>48</v>
      </c>
      <c r="D193" s="12" t="s">
        <v>49</v>
      </c>
      <c r="E193" s="12" t="s">
        <v>606</v>
      </c>
      <c r="F193" s="120" t="s">
        <v>615</v>
      </c>
      <c r="G193" s="12" t="s">
        <v>48</v>
      </c>
      <c r="H193" s="12" t="s">
        <v>616</v>
      </c>
      <c r="I193" s="12" t="s">
        <v>89</v>
      </c>
      <c r="J193" s="12" t="s">
        <v>66</v>
      </c>
      <c r="K193" s="12" t="s">
        <v>95</v>
      </c>
      <c r="L193" s="12" t="s">
        <v>96</v>
      </c>
      <c r="M193" s="118" t="s">
        <v>3</v>
      </c>
      <c r="N193" s="12" t="s">
        <v>71</v>
      </c>
      <c r="O193" s="96">
        <v>1600</v>
      </c>
      <c r="P193" s="12" t="s">
        <v>97</v>
      </c>
      <c r="Q193" s="17">
        <v>480000</v>
      </c>
      <c r="R193" s="12" t="s">
        <v>56</v>
      </c>
      <c r="S193" s="96">
        <f t="shared" si="5"/>
        <v>300</v>
      </c>
      <c r="T193" s="12" t="s">
        <v>48</v>
      </c>
      <c r="U193" s="118" t="s">
        <v>3</v>
      </c>
      <c r="V193" s="96">
        <f>O193</f>
        <v>1600</v>
      </c>
      <c r="W193" s="96" t="s">
        <v>2</v>
      </c>
      <c r="X193" s="14">
        <v>0</v>
      </c>
      <c r="Y193" s="14">
        <v>0</v>
      </c>
      <c r="Z193" s="15" t="s">
        <v>57</v>
      </c>
      <c r="AA193" s="12" t="s">
        <v>2</v>
      </c>
      <c r="AB193" s="12" t="s">
        <v>140</v>
      </c>
      <c r="AC193" s="12" t="s">
        <v>58</v>
      </c>
      <c r="AD193" s="12" t="s">
        <v>2</v>
      </c>
      <c r="AE193" s="12" t="s">
        <v>73</v>
      </c>
      <c r="AF193" s="12" t="s">
        <v>80</v>
      </c>
      <c r="AG193" s="96">
        <v>0</v>
      </c>
      <c r="AH193" s="12" t="s">
        <v>48</v>
      </c>
      <c r="AI193" s="12" t="s">
        <v>48</v>
      </c>
    </row>
    <row r="194" spans="2:35" ht="14.5" x14ac:dyDescent="0.35">
      <c r="B194" s="12" t="s">
        <v>66</v>
      </c>
      <c r="C194" s="12" t="s">
        <v>48</v>
      </c>
      <c r="D194" s="12" t="s">
        <v>49</v>
      </c>
      <c r="E194" s="12" t="s">
        <v>606</v>
      </c>
      <c r="F194" s="120" t="s">
        <v>617</v>
      </c>
      <c r="G194" s="12" t="s">
        <v>48</v>
      </c>
      <c r="H194" s="12" t="s">
        <v>618</v>
      </c>
      <c r="I194" s="12" t="s">
        <v>89</v>
      </c>
      <c r="J194" s="12" t="s">
        <v>66</v>
      </c>
      <c r="K194" s="12" t="s">
        <v>95</v>
      </c>
      <c r="L194" s="12" t="s">
        <v>96</v>
      </c>
      <c r="M194" s="118" t="s">
        <v>3</v>
      </c>
      <c r="N194" s="12" t="s">
        <v>71</v>
      </c>
      <c r="O194" s="96">
        <v>1500</v>
      </c>
      <c r="P194" s="12" t="s">
        <v>97</v>
      </c>
      <c r="Q194" s="17">
        <v>2226000</v>
      </c>
      <c r="R194" s="12" t="s">
        <v>56</v>
      </c>
      <c r="S194" s="96">
        <f t="shared" si="5"/>
        <v>1484</v>
      </c>
      <c r="T194" s="12" t="s">
        <v>48</v>
      </c>
      <c r="U194" s="118" t="s">
        <v>3</v>
      </c>
      <c r="V194" s="96">
        <f>O194</f>
        <v>1500</v>
      </c>
      <c r="W194" s="96" t="s">
        <v>2</v>
      </c>
      <c r="X194" s="16">
        <v>0</v>
      </c>
      <c r="Y194" s="16">
        <v>0</v>
      </c>
      <c r="Z194" s="15" t="s">
        <v>57</v>
      </c>
      <c r="AA194" s="12" t="s">
        <v>58</v>
      </c>
      <c r="AB194" s="12" t="s">
        <v>91</v>
      </c>
      <c r="AC194" s="12" t="s">
        <v>58</v>
      </c>
      <c r="AD194" s="12" t="s">
        <v>2</v>
      </c>
      <c r="AE194" s="12" t="s">
        <v>73</v>
      </c>
      <c r="AF194" s="12" t="s">
        <v>80</v>
      </c>
      <c r="AG194" s="96">
        <v>0</v>
      </c>
      <c r="AH194" s="12" t="s">
        <v>48</v>
      </c>
      <c r="AI194" s="12" t="s">
        <v>48</v>
      </c>
    </row>
    <row r="195" spans="2:35" ht="14.5" x14ac:dyDescent="0.35">
      <c r="B195" s="107" t="s">
        <v>619</v>
      </c>
      <c r="C195" s="12" t="s">
        <v>48</v>
      </c>
      <c r="D195" s="12" t="s">
        <v>49</v>
      </c>
      <c r="E195" s="12" t="s">
        <v>606</v>
      </c>
      <c r="F195" s="12" t="s">
        <v>48</v>
      </c>
      <c r="G195" s="12" t="s">
        <v>620</v>
      </c>
      <c r="H195" s="107" t="s">
        <v>621</v>
      </c>
      <c r="I195" s="12" t="s">
        <v>53</v>
      </c>
      <c r="J195" s="12" t="s">
        <v>54</v>
      </c>
      <c r="K195" s="12" t="s">
        <v>67</v>
      </c>
      <c r="L195" s="12" t="s">
        <v>614</v>
      </c>
      <c r="M195" s="95">
        <v>45455</v>
      </c>
      <c r="N195" s="12" t="s">
        <v>72</v>
      </c>
      <c r="O195" s="96" t="s">
        <v>48</v>
      </c>
      <c r="P195" s="12"/>
      <c r="Q195" s="13">
        <f t="shared" ref="Q195:Q196" si="6">X195</f>
        <v>357937</v>
      </c>
      <c r="R195" s="12" t="s">
        <v>72</v>
      </c>
      <c r="S195" s="96">
        <f t="shared" si="5"/>
        <v>240.06505700871898</v>
      </c>
      <c r="T195" s="12" t="s">
        <v>48</v>
      </c>
      <c r="U195" s="96">
        <v>0</v>
      </c>
      <c r="V195" s="96">
        <v>1491</v>
      </c>
      <c r="W195" s="96">
        <v>0</v>
      </c>
      <c r="X195" s="14">
        <v>357937</v>
      </c>
      <c r="Y195" s="14">
        <v>0</v>
      </c>
      <c r="Z195" s="16" t="s">
        <v>58</v>
      </c>
      <c r="AA195" s="12" t="s">
        <v>48</v>
      </c>
      <c r="AB195" s="12" t="s">
        <v>48</v>
      </c>
      <c r="AC195" s="12" t="s">
        <v>58</v>
      </c>
      <c r="AD195" s="12" t="s">
        <v>57</v>
      </c>
      <c r="AE195" s="12" t="s">
        <v>57</v>
      </c>
      <c r="AF195" s="12" t="s">
        <v>80</v>
      </c>
      <c r="AG195" s="96">
        <v>0</v>
      </c>
      <c r="AH195" s="12" t="s">
        <v>48</v>
      </c>
      <c r="AI195" s="12" t="s">
        <v>48</v>
      </c>
    </row>
    <row r="196" spans="2:35" ht="14.5" x14ac:dyDescent="0.35">
      <c r="B196" s="12" t="s">
        <v>622</v>
      </c>
      <c r="C196" s="12" t="s">
        <v>48</v>
      </c>
      <c r="D196" s="12" t="s">
        <v>49</v>
      </c>
      <c r="E196" s="12" t="s">
        <v>606</v>
      </c>
      <c r="F196" s="12" t="s">
        <v>48</v>
      </c>
      <c r="G196" s="12" t="s">
        <v>623</v>
      </c>
      <c r="H196" s="12" t="s">
        <v>624</v>
      </c>
      <c r="I196" s="12" t="s">
        <v>53</v>
      </c>
      <c r="J196" s="12" t="s">
        <v>66</v>
      </c>
      <c r="K196" s="12" t="s">
        <v>67</v>
      </c>
      <c r="L196" s="12" t="s">
        <v>349</v>
      </c>
      <c r="M196" s="95">
        <v>45476</v>
      </c>
      <c r="N196" s="12" t="s">
        <v>72</v>
      </c>
      <c r="O196" s="96" t="s">
        <v>48</v>
      </c>
      <c r="P196" s="12"/>
      <c r="Q196" s="13">
        <f t="shared" si="6"/>
        <v>244930</v>
      </c>
      <c r="R196" s="12" t="s">
        <v>72</v>
      </c>
      <c r="S196" s="96">
        <f t="shared" si="5"/>
        <v>170.6829268292683</v>
      </c>
      <c r="T196" s="12" t="s">
        <v>48</v>
      </c>
      <c r="U196" s="96">
        <v>0</v>
      </c>
      <c r="V196" s="96">
        <v>1435</v>
      </c>
      <c r="W196" s="96">
        <v>20</v>
      </c>
      <c r="X196" s="14">
        <v>244930</v>
      </c>
      <c r="Y196" s="14">
        <v>-21488</v>
      </c>
      <c r="Z196" s="15" t="s">
        <v>58</v>
      </c>
      <c r="AA196" s="12" t="s">
        <v>48</v>
      </c>
      <c r="AB196" s="12" t="s">
        <v>48</v>
      </c>
      <c r="AC196" s="12" t="s">
        <v>58</v>
      </c>
      <c r="AD196" s="12" t="s">
        <v>57</v>
      </c>
      <c r="AE196" s="12" t="s">
        <v>57</v>
      </c>
      <c r="AF196" s="12" t="s">
        <v>80</v>
      </c>
      <c r="AG196" s="96">
        <v>13</v>
      </c>
      <c r="AH196" s="12" t="s">
        <v>48</v>
      </c>
      <c r="AI196" s="12" t="s">
        <v>48</v>
      </c>
    </row>
    <row r="197" spans="2:35" ht="14.5" x14ac:dyDescent="0.35">
      <c r="B197" s="107" t="s">
        <v>625</v>
      </c>
      <c r="C197" s="12" t="s">
        <v>48</v>
      </c>
      <c r="D197" s="12" t="s">
        <v>49</v>
      </c>
      <c r="E197" s="12" t="s">
        <v>606</v>
      </c>
      <c r="F197" s="12" t="s">
        <v>48</v>
      </c>
      <c r="G197" s="12" t="s">
        <v>626</v>
      </c>
      <c r="H197" s="107" t="s">
        <v>627</v>
      </c>
      <c r="I197" s="12" t="s">
        <v>53</v>
      </c>
      <c r="J197" s="12" t="s">
        <v>54</v>
      </c>
      <c r="K197" s="12" t="s">
        <v>294</v>
      </c>
      <c r="L197" s="12" t="s">
        <v>68</v>
      </c>
      <c r="M197" s="95">
        <v>46528</v>
      </c>
      <c r="N197" s="12" t="s">
        <v>71</v>
      </c>
      <c r="O197" s="96" t="s">
        <v>48</v>
      </c>
      <c r="P197" s="12"/>
      <c r="Q197" s="13">
        <v>379299</v>
      </c>
      <c r="R197" s="12" t="s">
        <v>56</v>
      </c>
      <c r="S197" s="96">
        <f t="shared" si="5"/>
        <v>491.95719844357978</v>
      </c>
      <c r="T197" s="12" t="s">
        <v>48</v>
      </c>
      <c r="U197" s="96" t="s">
        <v>3</v>
      </c>
      <c r="V197" s="96">
        <v>771</v>
      </c>
      <c r="W197" s="96">
        <v>0</v>
      </c>
      <c r="X197" s="14">
        <v>245611</v>
      </c>
      <c r="Y197" s="14">
        <v>245011</v>
      </c>
      <c r="Z197" s="15" t="s">
        <v>57</v>
      </c>
      <c r="AA197" s="12" t="s">
        <v>48</v>
      </c>
      <c r="AB197" s="12" t="s">
        <v>48</v>
      </c>
      <c r="AC197" s="12" t="s">
        <v>58</v>
      </c>
      <c r="AD197" s="12" t="s">
        <v>2</v>
      </c>
      <c r="AE197" s="12" t="s">
        <v>2</v>
      </c>
      <c r="AF197" s="12" t="s">
        <v>80</v>
      </c>
      <c r="AG197" s="96">
        <v>3</v>
      </c>
      <c r="AH197" s="12" t="s">
        <v>48</v>
      </c>
      <c r="AI197" s="12" t="s">
        <v>48</v>
      </c>
    </row>
    <row r="198" spans="2:35" ht="14.5" x14ac:dyDescent="0.35">
      <c r="B198" s="107" t="s">
        <v>628</v>
      </c>
      <c r="C198" s="12" t="s">
        <v>48</v>
      </c>
      <c r="D198" s="12" t="s">
        <v>49</v>
      </c>
      <c r="E198" s="12" t="s">
        <v>606</v>
      </c>
      <c r="F198" s="12" t="s">
        <v>48</v>
      </c>
      <c r="G198" s="12" t="s">
        <v>629</v>
      </c>
      <c r="H198" s="107" t="s">
        <v>630</v>
      </c>
      <c r="I198" s="12" t="s">
        <v>53</v>
      </c>
      <c r="J198" s="12" t="s">
        <v>54</v>
      </c>
      <c r="K198" s="12" t="s">
        <v>67</v>
      </c>
      <c r="L198" s="12" t="s">
        <v>119</v>
      </c>
      <c r="M198" s="95">
        <v>45227</v>
      </c>
      <c r="N198" s="12" t="s">
        <v>72</v>
      </c>
      <c r="O198" s="96" t="s">
        <v>48</v>
      </c>
      <c r="P198" s="12"/>
      <c r="Q198" s="13">
        <f t="shared" ref="Q198:Q200" si="7">X198</f>
        <v>283572.5</v>
      </c>
      <c r="R198" s="12" t="s">
        <v>72</v>
      </c>
      <c r="S198" s="96">
        <f t="shared" si="5"/>
        <v>328.97041763341065</v>
      </c>
      <c r="T198" s="12" t="s">
        <v>48</v>
      </c>
      <c r="U198" s="13">
        <v>845</v>
      </c>
      <c r="V198" s="96">
        <v>862</v>
      </c>
      <c r="W198" s="96">
        <v>0</v>
      </c>
      <c r="X198" s="14">
        <v>283572.5</v>
      </c>
      <c r="Y198" s="14">
        <v>0</v>
      </c>
      <c r="Z198" s="16" t="s">
        <v>58</v>
      </c>
      <c r="AA198" s="12" t="s">
        <v>48</v>
      </c>
      <c r="AB198" s="12" t="s">
        <v>48</v>
      </c>
      <c r="AC198" s="12" t="s">
        <v>58</v>
      </c>
      <c r="AD198" s="12" t="s">
        <v>57</v>
      </c>
      <c r="AE198" s="12" t="s">
        <v>57</v>
      </c>
      <c r="AF198" s="12" t="s">
        <v>80</v>
      </c>
      <c r="AG198" s="96">
        <v>4</v>
      </c>
      <c r="AH198" s="12" t="s">
        <v>48</v>
      </c>
      <c r="AI198" s="12" t="s">
        <v>48</v>
      </c>
    </row>
    <row r="199" spans="2:35" ht="14.5" x14ac:dyDescent="0.35">
      <c r="B199" s="107" t="s">
        <v>631</v>
      </c>
      <c r="C199" s="12" t="s">
        <v>48</v>
      </c>
      <c r="D199" s="12" t="s">
        <v>49</v>
      </c>
      <c r="E199" s="12" t="s">
        <v>606</v>
      </c>
      <c r="F199" s="12" t="s">
        <v>48</v>
      </c>
      <c r="G199" s="12" t="s">
        <v>632</v>
      </c>
      <c r="H199" s="107" t="s">
        <v>633</v>
      </c>
      <c r="I199" s="12" t="s">
        <v>53</v>
      </c>
      <c r="J199" s="12" t="s">
        <v>128</v>
      </c>
      <c r="K199" s="12" t="s">
        <v>67</v>
      </c>
      <c r="L199" s="12" t="s">
        <v>349</v>
      </c>
      <c r="M199" s="95">
        <v>45671</v>
      </c>
      <c r="N199" s="12" t="s">
        <v>72</v>
      </c>
      <c r="O199" s="96" t="s">
        <v>48</v>
      </c>
      <c r="P199" s="12"/>
      <c r="Q199" s="13">
        <f t="shared" si="7"/>
        <v>359382</v>
      </c>
      <c r="R199" s="12" t="s">
        <v>72</v>
      </c>
      <c r="S199" s="96">
        <v>243.20037570444583</v>
      </c>
      <c r="T199" s="12" t="s">
        <v>48</v>
      </c>
      <c r="U199" s="96">
        <v>7220</v>
      </c>
      <c r="V199" s="96">
        <v>1597</v>
      </c>
      <c r="W199" s="96">
        <v>0</v>
      </c>
      <c r="X199" s="14">
        <v>359382</v>
      </c>
      <c r="Y199" s="14">
        <v>147597</v>
      </c>
      <c r="Z199" s="15" t="s">
        <v>58</v>
      </c>
      <c r="AA199" s="12" t="s">
        <v>48</v>
      </c>
      <c r="AB199" s="12" t="s">
        <v>48</v>
      </c>
      <c r="AC199" s="12" t="s">
        <v>57</v>
      </c>
      <c r="AD199" s="12" t="s">
        <v>57</v>
      </c>
      <c r="AE199" s="12" t="s">
        <v>57</v>
      </c>
      <c r="AF199" s="12" t="s">
        <v>80</v>
      </c>
      <c r="AG199" s="96">
        <v>8</v>
      </c>
      <c r="AH199" s="12" t="s">
        <v>48</v>
      </c>
      <c r="AI199" s="12" t="s">
        <v>48</v>
      </c>
    </row>
    <row r="200" spans="2:35" ht="14.5" x14ac:dyDescent="0.35">
      <c r="B200" s="107" t="s">
        <v>634</v>
      </c>
      <c r="C200" s="12" t="s">
        <v>48</v>
      </c>
      <c r="D200" s="12" t="s">
        <v>49</v>
      </c>
      <c r="E200" s="12" t="s">
        <v>606</v>
      </c>
      <c r="F200" s="12" t="s">
        <v>48</v>
      </c>
      <c r="G200" s="94" t="s">
        <v>635</v>
      </c>
      <c r="H200" s="107" t="s">
        <v>636</v>
      </c>
      <c r="I200" s="12" t="s">
        <v>53</v>
      </c>
      <c r="J200" s="12" t="s">
        <v>298</v>
      </c>
      <c r="K200" s="12" t="s">
        <v>67</v>
      </c>
      <c r="L200" s="12" t="s">
        <v>637</v>
      </c>
      <c r="M200" s="95">
        <v>45484</v>
      </c>
      <c r="N200" s="12" t="s">
        <v>72</v>
      </c>
      <c r="O200" s="96" t="s">
        <v>48</v>
      </c>
      <c r="P200" s="12"/>
      <c r="Q200" s="13">
        <f t="shared" si="7"/>
        <v>609406</v>
      </c>
      <c r="R200" s="12" t="s">
        <v>72</v>
      </c>
      <c r="S200" s="96">
        <f>Q200/V200</f>
        <v>790.40985732814522</v>
      </c>
      <c r="T200" s="12" t="s">
        <v>48</v>
      </c>
      <c r="U200" s="13">
        <v>5032</v>
      </c>
      <c r="V200" s="96">
        <v>771</v>
      </c>
      <c r="W200" s="96">
        <v>1</v>
      </c>
      <c r="X200" s="14">
        <v>609406</v>
      </c>
      <c r="Y200" s="14">
        <v>-153.43</v>
      </c>
      <c r="Z200" s="16" t="s">
        <v>58</v>
      </c>
      <c r="AA200" s="12" t="s">
        <v>48</v>
      </c>
      <c r="AB200" s="12" t="s">
        <v>48</v>
      </c>
      <c r="AC200" s="12" t="s">
        <v>58</v>
      </c>
      <c r="AD200" s="12" t="s">
        <v>57</v>
      </c>
      <c r="AE200" s="12" t="s">
        <v>57</v>
      </c>
      <c r="AF200" s="12" t="s">
        <v>59</v>
      </c>
      <c r="AG200" s="118">
        <v>10</v>
      </c>
      <c r="AH200" s="12" t="s">
        <v>48</v>
      </c>
      <c r="AI200" s="12" t="s">
        <v>48</v>
      </c>
    </row>
    <row r="201" spans="2:35" ht="14.5" x14ac:dyDescent="0.35">
      <c r="B201" s="107" t="s">
        <v>638</v>
      </c>
      <c r="C201" s="12" t="s">
        <v>48</v>
      </c>
      <c r="D201" s="12" t="s">
        <v>49</v>
      </c>
      <c r="E201" s="12" t="s">
        <v>606</v>
      </c>
      <c r="F201" s="12" t="s">
        <v>48</v>
      </c>
      <c r="G201" s="94" t="s">
        <v>639</v>
      </c>
      <c r="H201" s="107" t="s">
        <v>640</v>
      </c>
      <c r="I201" s="12" t="s">
        <v>78</v>
      </c>
      <c r="J201" s="12" t="s">
        <v>298</v>
      </c>
      <c r="K201" s="12" t="s">
        <v>55</v>
      </c>
      <c r="L201" s="12"/>
      <c r="M201" s="95" t="s">
        <v>48</v>
      </c>
      <c r="N201" s="12"/>
      <c r="O201" s="96" t="s">
        <v>48</v>
      </c>
      <c r="P201" s="12"/>
      <c r="Q201" s="13">
        <v>0</v>
      </c>
      <c r="R201" s="12"/>
      <c r="S201" s="96">
        <v>0</v>
      </c>
      <c r="T201" s="12" t="s">
        <v>48</v>
      </c>
      <c r="U201" s="13">
        <v>0</v>
      </c>
      <c r="V201" s="96">
        <v>0</v>
      </c>
      <c r="W201" s="96">
        <v>0</v>
      </c>
      <c r="X201" s="14">
        <v>0</v>
      </c>
      <c r="Y201" s="14">
        <v>-937.35</v>
      </c>
      <c r="Z201" s="15" t="s">
        <v>57</v>
      </c>
      <c r="AA201" s="12" t="s">
        <v>48</v>
      </c>
      <c r="AB201" s="12" t="s">
        <v>48</v>
      </c>
      <c r="AC201" s="12" t="s">
        <v>58</v>
      </c>
      <c r="AD201" s="12" t="s">
        <v>57</v>
      </c>
      <c r="AE201" s="12" t="s">
        <v>57</v>
      </c>
      <c r="AF201" s="12" t="s">
        <v>59</v>
      </c>
      <c r="AG201" s="96" t="s">
        <v>60</v>
      </c>
      <c r="AH201" s="12" t="s">
        <v>48</v>
      </c>
      <c r="AI201" s="12" t="s">
        <v>48</v>
      </c>
    </row>
    <row r="202" spans="2:35" ht="14.5" x14ac:dyDescent="0.35">
      <c r="B202" s="107" t="s">
        <v>120</v>
      </c>
      <c r="C202" s="12" t="s">
        <v>48</v>
      </c>
      <c r="D202" s="12" t="s">
        <v>49</v>
      </c>
      <c r="E202" s="12" t="s">
        <v>606</v>
      </c>
      <c r="F202" s="12" t="s">
        <v>48</v>
      </c>
      <c r="G202" s="12" t="s">
        <v>641</v>
      </c>
      <c r="H202" s="107" t="s">
        <v>642</v>
      </c>
      <c r="I202" s="12" t="s">
        <v>78</v>
      </c>
      <c r="J202" s="12"/>
      <c r="K202" s="12" t="s">
        <v>67</v>
      </c>
      <c r="L202" s="12" t="s">
        <v>68</v>
      </c>
      <c r="M202" s="95">
        <v>46450</v>
      </c>
      <c r="N202" s="12" t="s">
        <v>71</v>
      </c>
      <c r="O202" s="96" t="s">
        <v>48</v>
      </c>
      <c r="P202" s="12"/>
      <c r="Q202" s="13">
        <v>195425</v>
      </c>
      <c r="R202" s="12" t="s">
        <v>56</v>
      </c>
      <c r="S202" s="96">
        <f t="shared" ref="S202:S224" si="8">Q202/V202</f>
        <v>1110.3693181818182</v>
      </c>
      <c r="T202" s="12" t="s">
        <v>48</v>
      </c>
      <c r="U202" s="96" t="s">
        <v>3</v>
      </c>
      <c r="V202" s="96">
        <v>176</v>
      </c>
      <c r="W202" s="96">
        <v>1</v>
      </c>
      <c r="X202" s="14">
        <v>347.75</v>
      </c>
      <c r="Y202" s="14">
        <v>341.75</v>
      </c>
      <c r="Z202" s="15" t="s">
        <v>57</v>
      </c>
      <c r="AA202" s="12" t="s">
        <v>48</v>
      </c>
      <c r="AB202" s="12" t="s">
        <v>48</v>
      </c>
      <c r="AC202" s="12" t="s">
        <v>57</v>
      </c>
      <c r="AD202" s="12" t="s">
        <v>57</v>
      </c>
      <c r="AE202" s="12" t="s">
        <v>57</v>
      </c>
      <c r="AF202" s="12" t="s">
        <v>80</v>
      </c>
      <c r="AG202" s="96">
        <v>2</v>
      </c>
      <c r="AH202" s="12" t="s">
        <v>48</v>
      </c>
      <c r="AI202" s="12" t="s">
        <v>48</v>
      </c>
    </row>
    <row r="203" spans="2:35" ht="14.5" x14ac:dyDescent="0.35">
      <c r="B203" s="107" t="s">
        <v>643</v>
      </c>
      <c r="C203" s="12" t="s">
        <v>48</v>
      </c>
      <c r="D203" s="12" t="s">
        <v>49</v>
      </c>
      <c r="E203" s="12" t="s">
        <v>606</v>
      </c>
      <c r="F203" s="12" t="s">
        <v>48</v>
      </c>
      <c r="G203" s="12" t="s">
        <v>644</v>
      </c>
      <c r="H203" s="107" t="s">
        <v>645</v>
      </c>
      <c r="I203" s="12" t="s">
        <v>78</v>
      </c>
      <c r="J203" s="12" t="s">
        <v>128</v>
      </c>
      <c r="K203" s="12" t="s">
        <v>67</v>
      </c>
      <c r="L203" s="12" t="s">
        <v>614</v>
      </c>
      <c r="M203" s="95">
        <v>45420</v>
      </c>
      <c r="N203" s="12" t="s">
        <v>72</v>
      </c>
      <c r="O203" s="96" t="s">
        <v>48</v>
      </c>
      <c r="P203" s="12"/>
      <c r="Q203" s="13">
        <v>302758</v>
      </c>
      <c r="R203" s="12" t="s">
        <v>72</v>
      </c>
      <c r="S203" s="96">
        <f t="shared" si="8"/>
        <v>293.93980582524273</v>
      </c>
      <c r="T203" s="12" t="s">
        <v>48</v>
      </c>
      <c r="U203" s="13">
        <v>3324</v>
      </c>
      <c r="V203" s="96">
        <v>1030</v>
      </c>
      <c r="W203" s="96">
        <v>4</v>
      </c>
      <c r="X203" s="18">
        <v>207249.35</v>
      </c>
      <c r="Y203" s="18">
        <v>0</v>
      </c>
      <c r="Z203" s="15" t="s">
        <v>58</v>
      </c>
      <c r="AA203" s="12" t="s">
        <v>48</v>
      </c>
      <c r="AB203" s="12" t="s">
        <v>48</v>
      </c>
      <c r="AC203" s="12" t="s">
        <v>57</v>
      </c>
      <c r="AD203" s="12" t="s">
        <v>2</v>
      </c>
      <c r="AE203" s="12" t="s">
        <v>2</v>
      </c>
      <c r="AF203" s="12" t="s">
        <v>80</v>
      </c>
      <c r="AG203" s="96">
        <v>6</v>
      </c>
      <c r="AH203" s="12" t="s">
        <v>48</v>
      </c>
      <c r="AI203" s="12" t="s">
        <v>48</v>
      </c>
    </row>
    <row r="204" spans="2:35" ht="14.5" x14ac:dyDescent="0.35">
      <c r="B204" s="107" t="s">
        <v>646</v>
      </c>
      <c r="C204" s="12" t="s">
        <v>48</v>
      </c>
      <c r="D204" s="12" t="s">
        <v>49</v>
      </c>
      <c r="E204" s="12" t="s">
        <v>606</v>
      </c>
      <c r="F204" s="12" t="s">
        <v>48</v>
      </c>
      <c r="G204" s="12" t="s">
        <v>647</v>
      </c>
      <c r="H204" s="107" t="s">
        <v>648</v>
      </c>
      <c r="I204" s="12" t="s">
        <v>78</v>
      </c>
      <c r="J204" s="12" t="s">
        <v>54</v>
      </c>
      <c r="K204" s="12" t="s">
        <v>67</v>
      </c>
      <c r="L204" s="12" t="s">
        <v>119</v>
      </c>
      <c r="M204" s="95">
        <v>45307</v>
      </c>
      <c r="N204" s="12" t="s">
        <v>72</v>
      </c>
      <c r="O204" s="96" t="s">
        <v>48</v>
      </c>
      <c r="P204" s="12"/>
      <c r="Q204" s="13">
        <v>203249</v>
      </c>
      <c r="R204" s="12" t="s">
        <v>72</v>
      </c>
      <c r="S204" s="96">
        <f t="shared" si="8"/>
        <v>400.88560157790926</v>
      </c>
      <c r="T204" s="12" t="s">
        <v>48</v>
      </c>
      <c r="U204" s="13">
        <v>1858</v>
      </c>
      <c r="V204" s="96">
        <v>507</v>
      </c>
      <c r="W204" s="96">
        <v>3</v>
      </c>
      <c r="X204" s="18">
        <v>261416</v>
      </c>
      <c r="Y204" s="18">
        <v>0</v>
      </c>
      <c r="Z204" s="15" t="s">
        <v>58</v>
      </c>
      <c r="AA204" s="12" t="s">
        <v>48</v>
      </c>
      <c r="AB204" s="12" t="s">
        <v>48</v>
      </c>
      <c r="AC204" s="12" t="s">
        <v>57</v>
      </c>
      <c r="AD204" s="12" t="s">
        <v>2</v>
      </c>
      <c r="AE204" s="12" t="s">
        <v>2</v>
      </c>
      <c r="AF204" s="12" t="s">
        <v>80</v>
      </c>
      <c r="AG204" s="96">
        <v>2</v>
      </c>
      <c r="AH204" s="12" t="s">
        <v>48</v>
      </c>
      <c r="AI204" s="12" t="s">
        <v>48</v>
      </c>
    </row>
    <row r="205" spans="2:35" ht="14.5" x14ac:dyDescent="0.35">
      <c r="B205" s="107" t="s">
        <v>649</v>
      </c>
      <c r="C205" s="12" t="s">
        <v>48</v>
      </c>
      <c r="D205" s="12" t="s">
        <v>49</v>
      </c>
      <c r="E205" s="12" t="s">
        <v>606</v>
      </c>
      <c r="F205" s="12" t="s">
        <v>48</v>
      </c>
      <c r="G205" s="94" t="s">
        <v>650</v>
      </c>
      <c r="H205" s="107" t="s">
        <v>651</v>
      </c>
      <c r="I205" s="12" t="s">
        <v>78</v>
      </c>
      <c r="J205" s="12" t="s">
        <v>128</v>
      </c>
      <c r="K205" s="12" t="s">
        <v>294</v>
      </c>
      <c r="L205" s="12" t="s">
        <v>119</v>
      </c>
      <c r="M205" s="95">
        <v>45230</v>
      </c>
      <c r="N205" s="12" t="s">
        <v>72</v>
      </c>
      <c r="O205" s="96" t="s">
        <v>48</v>
      </c>
      <c r="P205" s="12"/>
      <c r="Q205" s="13">
        <v>478253</v>
      </c>
      <c r="R205" s="12" t="s">
        <v>72</v>
      </c>
      <c r="S205" s="96">
        <f t="shared" si="8"/>
        <v>305.78836317135551</v>
      </c>
      <c r="T205" s="12" t="s">
        <v>48</v>
      </c>
      <c r="U205" s="13">
        <v>6366</v>
      </c>
      <c r="V205" s="96">
        <v>1564</v>
      </c>
      <c r="W205" s="96">
        <v>9</v>
      </c>
      <c r="X205" s="18">
        <v>661174</v>
      </c>
      <c r="Y205" s="18">
        <v>0</v>
      </c>
      <c r="Z205" s="16" t="s">
        <v>58</v>
      </c>
      <c r="AA205" s="12" t="s">
        <v>48</v>
      </c>
      <c r="AB205" s="12" t="s">
        <v>48</v>
      </c>
      <c r="AC205" s="12" t="s">
        <v>57</v>
      </c>
      <c r="AD205" s="12" t="s">
        <v>57</v>
      </c>
      <c r="AE205" s="12" t="s">
        <v>57</v>
      </c>
      <c r="AF205" s="12" t="s">
        <v>59</v>
      </c>
      <c r="AG205" s="96">
        <v>7</v>
      </c>
      <c r="AH205" s="12" t="s">
        <v>48</v>
      </c>
      <c r="AI205" s="12" t="s">
        <v>48</v>
      </c>
    </row>
    <row r="206" spans="2:35" ht="14.5" x14ac:dyDescent="0.35">
      <c r="B206" s="107" t="s">
        <v>652</v>
      </c>
      <c r="C206" s="12" t="s">
        <v>48</v>
      </c>
      <c r="D206" s="12" t="s">
        <v>49</v>
      </c>
      <c r="E206" s="12" t="s">
        <v>606</v>
      </c>
      <c r="F206" s="12" t="s">
        <v>48</v>
      </c>
      <c r="G206" s="94" t="s">
        <v>653</v>
      </c>
      <c r="H206" s="107" t="s">
        <v>654</v>
      </c>
      <c r="I206" s="12" t="s">
        <v>78</v>
      </c>
      <c r="J206" s="12" t="s">
        <v>128</v>
      </c>
      <c r="K206" s="12" t="s">
        <v>67</v>
      </c>
      <c r="L206" s="12" t="s">
        <v>119</v>
      </c>
      <c r="M206" s="95">
        <v>45394</v>
      </c>
      <c r="N206" s="12" t="s">
        <v>72</v>
      </c>
      <c r="O206" s="96" t="s">
        <v>48</v>
      </c>
      <c r="P206" s="12"/>
      <c r="Q206" s="13">
        <v>401639</v>
      </c>
      <c r="R206" s="12" t="s">
        <v>72</v>
      </c>
      <c r="S206" s="96">
        <f t="shared" si="8"/>
        <v>469.20443925233644</v>
      </c>
      <c r="T206" s="12" t="s">
        <v>48</v>
      </c>
      <c r="U206" s="13">
        <v>1734</v>
      </c>
      <c r="V206" s="96">
        <v>856</v>
      </c>
      <c r="W206" s="96">
        <v>0</v>
      </c>
      <c r="X206" s="18">
        <v>317892</v>
      </c>
      <c r="Y206" s="18">
        <v>0</v>
      </c>
      <c r="Z206" s="16" t="s">
        <v>58</v>
      </c>
      <c r="AA206" s="12" t="s">
        <v>48</v>
      </c>
      <c r="AB206" s="12" t="s">
        <v>48</v>
      </c>
      <c r="AC206" s="12" t="s">
        <v>58</v>
      </c>
      <c r="AD206" s="12" t="s">
        <v>57</v>
      </c>
      <c r="AE206" s="12" t="s">
        <v>57</v>
      </c>
      <c r="AF206" s="12" t="s">
        <v>59</v>
      </c>
      <c r="AG206" s="96">
        <v>5</v>
      </c>
      <c r="AH206" s="12" t="s">
        <v>48</v>
      </c>
      <c r="AI206" s="12" t="s">
        <v>48</v>
      </c>
    </row>
    <row r="207" spans="2:35" ht="14.5" x14ac:dyDescent="0.35">
      <c r="B207" s="107" t="s">
        <v>655</v>
      </c>
      <c r="C207" s="12" t="s">
        <v>48</v>
      </c>
      <c r="D207" s="12" t="s">
        <v>49</v>
      </c>
      <c r="E207" s="12" t="s">
        <v>606</v>
      </c>
      <c r="F207" s="12" t="s">
        <v>48</v>
      </c>
      <c r="G207" s="12" t="s">
        <v>656</v>
      </c>
      <c r="H207" s="107" t="s">
        <v>657</v>
      </c>
      <c r="I207" s="12" t="s">
        <v>78</v>
      </c>
      <c r="J207" s="12" t="s">
        <v>54</v>
      </c>
      <c r="K207" s="12" t="s">
        <v>67</v>
      </c>
      <c r="L207" s="12" t="s">
        <v>119</v>
      </c>
      <c r="M207" s="95">
        <v>45029</v>
      </c>
      <c r="N207" s="12" t="s">
        <v>72</v>
      </c>
      <c r="O207" s="96" t="s">
        <v>48</v>
      </c>
      <c r="P207" s="12"/>
      <c r="Q207" s="13">
        <v>110202</v>
      </c>
      <c r="R207" s="12" t="s">
        <v>72</v>
      </c>
      <c r="S207" s="96">
        <f t="shared" si="8"/>
        <v>110.64457831325301</v>
      </c>
      <c r="T207" s="12" t="s">
        <v>48</v>
      </c>
      <c r="U207" s="13">
        <v>1279</v>
      </c>
      <c r="V207" s="96">
        <v>996</v>
      </c>
      <c r="W207" s="96">
        <v>21</v>
      </c>
      <c r="X207" s="18">
        <v>141610</v>
      </c>
      <c r="Y207" s="18">
        <v>0</v>
      </c>
      <c r="Z207" s="16" t="s">
        <v>58</v>
      </c>
      <c r="AA207" s="12" t="s">
        <v>48</v>
      </c>
      <c r="AB207" s="12" t="s">
        <v>48</v>
      </c>
      <c r="AC207" s="12" t="s">
        <v>58</v>
      </c>
      <c r="AD207" s="12" t="s">
        <v>57</v>
      </c>
      <c r="AE207" s="12" t="s">
        <v>57</v>
      </c>
      <c r="AF207" s="12" t="s">
        <v>80</v>
      </c>
      <c r="AG207" s="96">
        <v>6</v>
      </c>
      <c r="AH207" s="12" t="s">
        <v>48</v>
      </c>
      <c r="AI207" s="12" t="s">
        <v>48</v>
      </c>
    </row>
    <row r="208" spans="2:35" ht="14.5" x14ac:dyDescent="0.35">
      <c r="B208" s="107" t="s">
        <v>658</v>
      </c>
      <c r="C208" s="12" t="s">
        <v>48</v>
      </c>
      <c r="D208" s="12" t="s">
        <v>49</v>
      </c>
      <c r="E208" s="12" t="s">
        <v>606</v>
      </c>
      <c r="F208" s="12" t="s">
        <v>48</v>
      </c>
      <c r="G208" s="12" t="s">
        <v>659</v>
      </c>
      <c r="H208" s="107" t="s">
        <v>660</v>
      </c>
      <c r="I208" s="12" t="s">
        <v>78</v>
      </c>
      <c r="J208" s="12" t="s">
        <v>79</v>
      </c>
      <c r="K208" s="12" t="s">
        <v>67</v>
      </c>
      <c r="L208" s="12" t="s">
        <v>84</v>
      </c>
      <c r="M208" s="95">
        <v>45365</v>
      </c>
      <c r="N208" s="12" t="s">
        <v>71</v>
      </c>
      <c r="O208" s="96" t="s">
        <v>48</v>
      </c>
      <c r="P208" s="12"/>
      <c r="Q208" s="13">
        <v>658903</v>
      </c>
      <c r="R208" s="12" t="s">
        <v>56</v>
      </c>
      <c r="S208" s="96">
        <f t="shared" si="8"/>
        <v>172.12722048066877</v>
      </c>
      <c r="T208" s="12" t="s">
        <v>48</v>
      </c>
      <c r="U208" s="13">
        <v>15867</v>
      </c>
      <c r="V208" s="96">
        <v>3828</v>
      </c>
      <c r="W208" s="96">
        <v>13</v>
      </c>
      <c r="X208" s="18">
        <v>979423</v>
      </c>
      <c r="Y208" s="18">
        <v>16699</v>
      </c>
      <c r="Z208" s="16" t="s">
        <v>57</v>
      </c>
      <c r="AA208" s="12" t="s">
        <v>48</v>
      </c>
      <c r="AB208" s="12" t="s">
        <v>48</v>
      </c>
      <c r="AC208" s="12" t="s">
        <v>58</v>
      </c>
      <c r="AD208" s="12" t="s">
        <v>57</v>
      </c>
      <c r="AE208" s="12" t="s">
        <v>57</v>
      </c>
      <c r="AF208" s="12" t="s">
        <v>80</v>
      </c>
      <c r="AG208" s="96">
        <v>16</v>
      </c>
      <c r="AH208" s="12" t="s">
        <v>48</v>
      </c>
      <c r="AI208" s="12" t="s">
        <v>48</v>
      </c>
    </row>
    <row r="209" spans="2:35" ht="14.5" x14ac:dyDescent="0.35">
      <c r="B209" s="107" t="s">
        <v>661</v>
      </c>
      <c r="C209" s="12" t="s">
        <v>48</v>
      </c>
      <c r="D209" s="12" t="s">
        <v>49</v>
      </c>
      <c r="E209" s="12" t="s">
        <v>606</v>
      </c>
      <c r="F209" s="12" t="s">
        <v>48</v>
      </c>
      <c r="G209" s="12" t="s">
        <v>662</v>
      </c>
      <c r="H209" s="107" t="s">
        <v>663</v>
      </c>
      <c r="I209" s="12" t="s">
        <v>78</v>
      </c>
      <c r="J209" s="12" t="s">
        <v>128</v>
      </c>
      <c r="K209" s="12" t="s">
        <v>67</v>
      </c>
      <c r="L209" s="12" t="s">
        <v>119</v>
      </c>
      <c r="M209" s="95">
        <v>44946</v>
      </c>
      <c r="N209" s="12" t="s">
        <v>72</v>
      </c>
      <c r="O209" s="96" t="s">
        <v>48</v>
      </c>
      <c r="P209" s="12"/>
      <c r="Q209" s="13">
        <v>55944</v>
      </c>
      <c r="R209" s="12" t="s">
        <v>72</v>
      </c>
      <c r="S209" s="96">
        <f t="shared" si="8"/>
        <v>4303.3846153846152</v>
      </c>
      <c r="T209" s="12" t="s">
        <v>48</v>
      </c>
      <c r="U209" s="13">
        <v>860</v>
      </c>
      <c r="V209" s="96">
        <v>13</v>
      </c>
      <c r="W209" s="96">
        <v>2</v>
      </c>
      <c r="X209" s="18">
        <v>126366</v>
      </c>
      <c r="Y209" s="18">
        <v>0</v>
      </c>
      <c r="Z209" s="15" t="s">
        <v>58</v>
      </c>
      <c r="AA209" s="12" t="s">
        <v>48</v>
      </c>
      <c r="AB209" s="12" t="s">
        <v>48</v>
      </c>
      <c r="AC209" s="12" t="s">
        <v>57</v>
      </c>
      <c r="AD209" s="12" t="s">
        <v>57</v>
      </c>
      <c r="AE209" s="12" t="s">
        <v>57</v>
      </c>
      <c r="AF209" s="12" t="s">
        <v>80</v>
      </c>
      <c r="AG209" s="96">
        <v>1</v>
      </c>
      <c r="AH209" s="12" t="s">
        <v>48</v>
      </c>
      <c r="AI209" s="12" t="s">
        <v>48</v>
      </c>
    </row>
    <row r="210" spans="2:35" ht="14.5" x14ac:dyDescent="0.35">
      <c r="B210" s="107" t="s">
        <v>664</v>
      </c>
      <c r="C210" s="12" t="s">
        <v>48</v>
      </c>
      <c r="D210" s="12" t="s">
        <v>49</v>
      </c>
      <c r="E210" s="12" t="s">
        <v>606</v>
      </c>
      <c r="F210" s="12" t="s">
        <v>48</v>
      </c>
      <c r="G210" s="12" t="s">
        <v>665</v>
      </c>
      <c r="H210" s="107" t="s">
        <v>666</v>
      </c>
      <c r="I210" s="12" t="s">
        <v>78</v>
      </c>
      <c r="J210" s="12" t="s">
        <v>54</v>
      </c>
      <c r="K210" s="12" t="s">
        <v>67</v>
      </c>
      <c r="L210" s="12" t="s">
        <v>119</v>
      </c>
      <c r="M210" s="95">
        <v>45078</v>
      </c>
      <c r="N210" s="12" t="s">
        <v>72</v>
      </c>
      <c r="O210" s="96" t="s">
        <v>48</v>
      </c>
      <c r="P210" s="12"/>
      <c r="Q210" s="13">
        <v>288702</v>
      </c>
      <c r="R210" s="12" t="s">
        <v>72</v>
      </c>
      <c r="S210" s="96">
        <f t="shared" si="8"/>
        <v>238.99172185430464</v>
      </c>
      <c r="T210" s="12" t="s">
        <v>48</v>
      </c>
      <c r="U210" s="13">
        <v>3448</v>
      </c>
      <c r="V210" s="96">
        <v>1208</v>
      </c>
      <c r="W210" s="96">
        <v>0</v>
      </c>
      <c r="X210" s="18">
        <v>438186</v>
      </c>
      <c r="Y210" s="18">
        <v>0</v>
      </c>
      <c r="Z210" s="16" t="s">
        <v>58</v>
      </c>
      <c r="AA210" s="12" t="s">
        <v>48</v>
      </c>
      <c r="AB210" s="12" t="s">
        <v>48</v>
      </c>
      <c r="AC210" s="12" t="s">
        <v>57</v>
      </c>
      <c r="AD210" s="12" t="s">
        <v>57</v>
      </c>
      <c r="AE210" s="12" t="s">
        <v>57</v>
      </c>
      <c r="AF210" s="12" t="s">
        <v>80</v>
      </c>
      <c r="AG210" s="96">
        <v>0</v>
      </c>
      <c r="AH210" s="12" t="s">
        <v>48</v>
      </c>
      <c r="AI210" s="12" t="s">
        <v>48</v>
      </c>
    </row>
    <row r="211" spans="2:35" ht="14.5" x14ac:dyDescent="0.35">
      <c r="B211" s="107" t="s">
        <v>667</v>
      </c>
      <c r="C211" s="12" t="s">
        <v>48</v>
      </c>
      <c r="D211" s="12" t="s">
        <v>49</v>
      </c>
      <c r="E211" s="12" t="s">
        <v>606</v>
      </c>
      <c r="F211" s="12" t="s">
        <v>48</v>
      </c>
      <c r="G211" s="94" t="s">
        <v>668</v>
      </c>
      <c r="H211" s="107" t="s">
        <v>669</v>
      </c>
      <c r="I211" s="12" t="s">
        <v>78</v>
      </c>
      <c r="J211" s="12" t="s">
        <v>128</v>
      </c>
      <c r="K211" s="12" t="s">
        <v>294</v>
      </c>
      <c r="L211" s="12" t="s">
        <v>119</v>
      </c>
      <c r="M211" s="95">
        <v>45098</v>
      </c>
      <c r="N211" s="12" t="s">
        <v>72</v>
      </c>
      <c r="O211" s="96" t="s">
        <v>48</v>
      </c>
      <c r="P211" s="12"/>
      <c r="Q211" s="13">
        <v>349326</v>
      </c>
      <c r="R211" s="12" t="s">
        <v>72</v>
      </c>
      <c r="S211" s="96">
        <f t="shared" si="8"/>
        <v>322.5540166204986</v>
      </c>
      <c r="T211" s="12" t="s">
        <v>48</v>
      </c>
      <c r="U211" s="13">
        <v>3920</v>
      </c>
      <c r="V211" s="96">
        <v>1083</v>
      </c>
      <c r="W211" s="96">
        <v>1</v>
      </c>
      <c r="X211" s="18">
        <v>419419</v>
      </c>
      <c r="Y211" s="18">
        <v>0</v>
      </c>
      <c r="Z211" s="16" t="s">
        <v>58</v>
      </c>
      <c r="AA211" s="12" t="s">
        <v>48</v>
      </c>
      <c r="AB211" s="12" t="s">
        <v>48</v>
      </c>
      <c r="AC211" s="12" t="s">
        <v>58</v>
      </c>
      <c r="AD211" s="12" t="s">
        <v>57</v>
      </c>
      <c r="AE211" s="12" t="s">
        <v>57</v>
      </c>
      <c r="AF211" s="12" t="s">
        <v>59</v>
      </c>
      <c r="AG211" s="96">
        <v>7</v>
      </c>
      <c r="AH211" s="12" t="s">
        <v>48</v>
      </c>
      <c r="AI211" s="12" t="s">
        <v>48</v>
      </c>
    </row>
    <row r="212" spans="2:35" ht="14.5" x14ac:dyDescent="0.35">
      <c r="B212" s="107" t="s">
        <v>670</v>
      </c>
      <c r="C212" s="12" t="s">
        <v>48</v>
      </c>
      <c r="D212" s="12" t="s">
        <v>49</v>
      </c>
      <c r="E212" s="12" t="s">
        <v>606</v>
      </c>
      <c r="F212" s="12" t="s">
        <v>48</v>
      </c>
      <c r="G212" s="12" t="s">
        <v>671</v>
      </c>
      <c r="H212" s="107" t="s">
        <v>672</v>
      </c>
      <c r="I212" s="12" t="s">
        <v>78</v>
      </c>
      <c r="J212" s="12" t="s">
        <v>128</v>
      </c>
      <c r="K212" s="12" t="s">
        <v>67</v>
      </c>
      <c r="L212" s="12" t="s">
        <v>68</v>
      </c>
      <c r="M212" s="95">
        <v>46435</v>
      </c>
      <c r="N212" s="12" t="s">
        <v>71</v>
      </c>
      <c r="O212" s="96" t="s">
        <v>48</v>
      </c>
      <c r="P212" s="12"/>
      <c r="Q212" s="13">
        <v>1196656</v>
      </c>
      <c r="R212" s="12" t="s">
        <v>56</v>
      </c>
      <c r="S212" s="96">
        <f t="shared" si="8"/>
        <v>454.48385871629318</v>
      </c>
      <c r="T212" s="12" t="s">
        <v>48</v>
      </c>
      <c r="U212" s="96" t="s">
        <v>3</v>
      </c>
      <c r="V212" s="96">
        <v>2633</v>
      </c>
      <c r="W212" s="96">
        <v>11</v>
      </c>
      <c r="X212" s="14">
        <v>1243</v>
      </c>
      <c r="Y212" s="14">
        <v>358</v>
      </c>
      <c r="Z212" s="15" t="s">
        <v>57</v>
      </c>
      <c r="AA212" s="12" t="s">
        <v>48</v>
      </c>
      <c r="AB212" s="12" t="s">
        <v>48</v>
      </c>
      <c r="AC212" s="12" t="s">
        <v>57</v>
      </c>
      <c r="AD212" s="12" t="s">
        <v>57</v>
      </c>
      <c r="AE212" s="12" t="s">
        <v>57</v>
      </c>
      <c r="AF212" s="12" t="s">
        <v>80</v>
      </c>
      <c r="AG212" s="96">
        <v>20</v>
      </c>
      <c r="AH212" s="12" t="s">
        <v>48</v>
      </c>
      <c r="AI212" s="12" t="s">
        <v>48</v>
      </c>
    </row>
    <row r="213" spans="2:35" ht="14.5" x14ac:dyDescent="0.35">
      <c r="B213" s="107" t="s">
        <v>673</v>
      </c>
      <c r="C213" s="12" t="s">
        <v>48</v>
      </c>
      <c r="D213" s="12" t="s">
        <v>49</v>
      </c>
      <c r="E213" s="12" t="s">
        <v>606</v>
      </c>
      <c r="F213" s="12" t="s">
        <v>48</v>
      </c>
      <c r="G213" s="12" t="s">
        <v>674</v>
      </c>
      <c r="H213" s="107" t="s">
        <v>675</v>
      </c>
      <c r="I213" s="12" t="s">
        <v>78</v>
      </c>
      <c r="J213" s="12" t="s">
        <v>128</v>
      </c>
      <c r="K213" s="12" t="s">
        <v>55</v>
      </c>
      <c r="L213" s="12"/>
      <c r="M213" s="95" t="s">
        <v>48</v>
      </c>
      <c r="N213" s="12"/>
      <c r="O213" s="96" t="s">
        <v>48</v>
      </c>
      <c r="P213" s="12"/>
      <c r="Q213" s="13">
        <v>466236</v>
      </c>
      <c r="R213" s="12" t="s">
        <v>56</v>
      </c>
      <c r="S213" s="96">
        <f t="shared" si="8"/>
        <v>474.29908443540182</v>
      </c>
      <c r="T213" s="12" t="s">
        <v>48</v>
      </c>
      <c r="U213" s="96">
        <v>0</v>
      </c>
      <c r="V213" s="96">
        <v>983</v>
      </c>
      <c r="W213" s="96">
        <v>5</v>
      </c>
      <c r="X213" s="14">
        <v>0</v>
      </c>
      <c r="Y213" s="14">
        <v>-1868</v>
      </c>
      <c r="Z213" s="15" t="s">
        <v>57</v>
      </c>
      <c r="AA213" s="12" t="s">
        <v>48</v>
      </c>
      <c r="AB213" s="12" t="s">
        <v>48</v>
      </c>
      <c r="AC213" s="12" t="s">
        <v>57</v>
      </c>
      <c r="AD213" s="12" t="s">
        <v>57</v>
      </c>
      <c r="AE213" s="12" t="s">
        <v>57</v>
      </c>
      <c r="AF213" s="12" t="s">
        <v>80</v>
      </c>
      <c r="AG213" s="96">
        <v>11</v>
      </c>
      <c r="AH213" s="12" t="s">
        <v>48</v>
      </c>
      <c r="AI213" s="12" t="s">
        <v>48</v>
      </c>
    </row>
    <row r="214" spans="2:35" ht="14.5" x14ac:dyDescent="0.35">
      <c r="B214" s="107" t="s">
        <v>676</v>
      </c>
      <c r="C214" s="12" t="s">
        <v>48</v>
      </c>
      <c r="D214" s="12" t="s">
        <v>49</v>
      </c>
      <c r="E214" s="12" t="s">
        <v>606</v>
      </c>
      <c r="F214" s="12" t="s">
        <v>48</v>
      </c>
      <c r="G214" s="12" t="s">
        <v>677</v>
      </c>
      <c r="H214" s="107" t="s">
        <v>678</v>
      </c>
      <c r="I214" s="12" t="s">
        <v>78</v>
      </c>
      <c r="J214" s="12" t="s">
        <v>128</v>
      </c>
      <c r="K214" s="12" t="s">
        <v>67</v>
      </c>
      <c r="L214" s="12" t="s">
        <v>119</v>
      </c>
      <c r="M214" s="95">
        <v>45446</v>
      </c>
      <c r="N214" s="12" t="s">
        <v>72</v>
      </c>
      <c r="O214" s="96" t="s">
        <v>48</v>
      </c>
      <c r="P214" s="12"/>
      <c r="Q214" s="13">
        <v>238982</v>
      </c>
      <c r="R214" s="12" t="s">
        <v>72</v>
      </c>
      <c r="S214" s="96">
        <f t="shared" si="8"/>
        <v>560.99061032863847</v>
      </c>
      <c r="T214" s="12" t="s">
        <v>48</v>
      </c>
      <c r="U214" s="13">
        <v>1361</v>
      </c>
      <c r="V214" s="96">
        <v>426</v>
      </c>
      <c r="W214" s="96">
        <v>1</v>
      </c>
      <c r="X214" s="18">
        <v>226198.59</v>
      </c>
      <c r="Y214" s="18">
        <v>0</v>
      </c>
      <c r="Z214" s="15" t="s">
        <v>58</v>
      </c>
      <c r="AA214" s="12" t="s">
        <v>48</v>
      </c>
      <c r="AB214" s="12" t="s">
        <v>48</v>
      </c>
      <c r="AC214" s="12" t="s">
        <v>57</v>
      </c>
      <c r="AD214" s="12" t="s">
        <v>57</v>
      </c>
      <c r="AE214" s="12" t="s">
        <v>57</v>
      </c>
      <c r="AF214" s="12" t="s">
        <v>80</v>
      </c>
      <c r="AG214" s="96">
        <v>3</v>
      </c>
      <c r="AH214" s="12" t="s">
        <v>48</v>
      </c>
      <c r="AI214" s="12" t="s">
        <v>48</v>
      </c>
    </row>
    <row r="215" spans="2:35" ht="14.5" x14ac:dyDescent="0.35">
      <c r="B215" s="107" t="s">
        <v>679</v>
      </c>
      <c r="C215" s="12" t="s">
        <v>48</v>
      </c>
      <c r="D215" s="12" t="s">
        <v>49</v>
      </c>
      <c r="E215" s="12" t="s">
        <v>606</v>
      </c>
      <c r="F215" s="12" t="s">
        <v>48</v>
      </c>
      <c r="G215" s="94" t="s">
        <v>680</v>
      </c>
      <c r="H215" s="107" t="s">
        <v>681</v>
      </c>
      <c r="I215" s="12" t="s">
        <v>78</v>
      </c>
      <c r="J215" s="12" t="s">
        <v>128</v>
      </c>
      <c r="K215" s="12" t="s">
        <v>294</v>
      </c>
      <c r="L215" s="12" t="s">
        <v>119</v>
      </c>
      <c r="M215" s="95">
        <v>45380</v>
      </c>
      <c r="N215" s="12" t="s">
        <v>72</v>
      </c>
      <c r="O215" s="96" t="s">
        <v>48</v>
      </c>
      <c r="P215" s="12"/>
      <c r="Q215" s="13">
        <v>117881</v>
      </c>
      <c r="R215" s="12" t="s">
        <v>72</v>
      </c>
      <c r="S215" s="96">
        <f t="shared" si="8"/>
        <v>1071.6454545454546</v>
      </c>
      <c r="T215" s="12" t="s">
        <v>48</v>
      </c>
      <c r="U215" s="13">
        <v>480</v>
      </c>
      <c r="V215" s="96">
        <v>110</v>
      </c>
      <c r="W215" s="96">
        <v>1</v>
      </c>
      <c r="X215" s="18">
        <v>120922.25</v>
      </c>
      <c r="Y215" s="18">
        <v>0</v>
      </c>
      <c r="Z215" s="16" t="s">
        <v>58</v>
      </c>
      <c r="AA215" s="12" t="s">
        <v>48</v>
      </c>
      <c r="AB215" s="12" t="s">
        <v>48</v>
      </c>
      <c r="AC215" s="12" t="s">
        <v>57</v>
      </c>
      <c r="AD215" s="12" t="s">
        <v>57</v>
      </c>
      <c r="AE215" s="12" t="s">
        <v>57</v>
      </c>
      <c r="AF215" s="12" t="s">
        <v>59</v>
      </c>
      <c r="AG215" s="96">
        <v>1</v>
      </c>
      <c r="AH215" s="12" t="s">
        <v>48</v>
      </c>
      <c r="AI215" s="12" t="s">
        <v>48</v>
      </c>
    </row>
    <row r="216" spans="2:35" ht="14.5" x14ac:dyDescent="0.35">
      <c r="B216" s="107" t="s">
        <v>682</v>
      </c>
      <c r="C216" s="12" t="s">
        <v>48</v>
      </c>
      <c r="D216" s="12" t="s">
        <v>49</v>
      </c>
      <c r="E216" s="12" t="s">
        <v>606</v>
      </c>
      <c r="F216" s="12" t="s">
        <v>48</v>
      </c>
      <c r="G216" s="94" t="s">
        <v>683</v>
      </c>
      <c r="H216" s="107" t="s">
        <v>684</v>
      </c>
      <c r="I216" s="12" t="s">
        <v>78</v>
      </c>
      <c r="J216" s="12" t="s">
        <v>54</v>
      </c>
      <c r="K216" s="12" t="s">
        <v>294</v>
      </c>
      <c r="L216" s="12" t="s">
        <v>637</v>
      </c>
      <c r="M216" s="95">
        <v>45628</v>
      </c>
      <c r="N216" s="12" t="s">
        <v>72</v>
      </c>
      <c r="O216" s="96" t="s">
        <v>48</v>
      </c>
      <c r="P216" s="12"/>
      <c r="Q216" s="13">
        <v>435715</v>
      </c>
      <c r="R216" s="12" t="s">
        <v>72</v>
      </c>
      <c r="S216" s="96">
        <f t="shared" si="8"/>
        <v>174.35574229691878</v>
      </c>
      <c r="T216" s="12" t="s">
        <v>48</v>
      </c>
      <c r="U216" s="13">
        <v>2604</v>
      </c>
      <c r="V216" s="96">
        <v>2499</v>
      </c>
      <c r="W216" s="96">
        <v>13</v>
      </c>
      <c r="X216" s="18">
        <v>470749</v>
      </c>
      <c r="Y216" s="18">
        <v>0</v>
      </c>
      <c r="Z216" s="16" t="s">
        <v>58</v>
      </c>
      <c r="AA216" s="12" t="s">
        <v>48</v>
      </c>
      <c r="AB216" s="12" t="s">
        <v>48</v>
      </c>
      <c r="AC216" s="12" t="s">
        <v>57</v>
      </c>
      <c r="AD216" s="12" t="s">
        <v>57</v>
      </c>
      <c r="AE216" s="12" t="s">
        <v>57</v>
      </c>
      <c r="AF216" s="12" t="s">
        <v>59</v>
      </c>
      <c r="AG216" s="96">
        <v>7</v>
      </c>
      <c r="AH216" s="12" t="s">
        <v>48</v>
      </c>
      <c r="AI216" s="12" t="s">
        <v>48</v>
      </c>
    </row>
    <row r="217" spans="2:35" ht="14.5" x14ac:dyDescent="0.35">
      <c r="B217" s="107" t="s">
        <v>685</v>
      </c>
      <c r="C217" s="12" t="s">
        <v>48</v>
      </c>
      <c r="D217" s="12" t="s">
        <v>49</v>
      </c>
      <c r="E217" s="12" t="s">
        <v>606</v>
      </c>
      <c r="F217" s="12" t="s">
        <v>48</v>
      </c>
      <c r="G217" s="12" t="s">
        <v>686</v>
      </c>
      <c r="H217" s="107" t="s">
        <v>687</v>
      </c>
      <c r="I217" s="12" t="s">
        <v>78</v>
      </c>
      <c r="J217" s="12" t="s">
        <v>128</v>
      </c>
      <c r="K217" s="12" t="s">
        <v>67</v>
      </c>
      <c r="L217" s="12" t="s">
        <v>349</v>
      </c>
      <c r="M217" s="125">
        <v>45715</v>
      </c>
      <c r="N217" s="12" t="s">
        <v>72</v>
      </c>
      <c r="O217" s="96" t="s">
        <v>48</v>
      </c>
      <c r="P217" s="12"/>
      <c r="Q217" s="13">
        <v>423615</v>
      </c>
      <c r="R217" s="12" t="s">
        <v>72</v>
      </c>
      <c r="S217" s="96">
        <f t="shared" si="8"/>
        <v>291.34456671251718</v>
      </c>
      <c r="T217" s="12" t="s">
        <v>48</v>
      </c>
      <c r="U217" s="96">
        <v>1163</v>
      </c>
      <c r="V217" s="96">
        <v>1454</v>
      </c>
      <c r="W217" s="96">
        <v>7</v>
      </c>
      <c r="X217" s="14">
        <v>669319</v>
      </c>
      <c r="Y217" s="14">
        <v>617360</v>
      </c>
      <c r="Z217" s="15" t="s">
        <v>58</v>
      </c>
      <c r="AA217" s="12" t="s">
        <v>48</v>
      </c>
      <c r="AB217" s="12" t="s">
        <v>48</v>
      </c>
      <c r="AC217" s="12" t="s">
        <v>57</v>
      </c>
      <c r="AD217" s="12" t="s">
        <v>2</v>
      </c>
      <c r="AE217" s="12" t="s">
        <v>2</v>
      </c>
      <c r="AF217" s="12" t="s">
        <v>80</v>
      </c>
      <c r="AG217" s="96">
        <v>8</v>
      </c>
      <c r="AH217" s="12" t="s">
        <v>48</v>
      </c>
      <c r="AI217" s="12" t="s">
        <v>48</v>
      </c>
    </row>
    <row r="218" spans="2:35" ht="14.5" x14ac:dyDescent="0.35">
      <c r="B218" s="107" t="s">
        <v>688</v>
      </c>
      <c r="C218" s="12" t="s">
        <v>48</v>
      </c>
      <c r="D218" s="12" t="s">
        <v>49</v>
      </c>
      <c r="E218" s="12" t="s">
        <v>606</v>
      </c>
      <c r="F218" s="12" t="s">
        <v>48</v>
      </c>
      <c r="G218" s="94" t="s">
        <v>689</v>
      </c>
      <c r="H218" s="107" t="s">
        <v>690</v>
      </c>
      <c r="I218" s="12" t="s">
        <v>78</v>
      </c>
      <c r="J218" s="12" t="s">
        <v>128</v>
      </c>
      <c r="K218" s="12" t="s">
        <v>67</v>
      </c>
      <c r="L218" s="12" t="s">
        <v>119</v>
      </c>
      <c r="M218" s="95">
        <v>45154</v>
      </c>
      <c r="N218" s="12" t="s">
        <v>72</v>
      </c>
      <c r="O218" s="96" t="s">
        <v>48</v>
      </c>
      <c r="P218" s="12"/>
      <c r="Q218" s="13">
        <v>513459</v>
      </c>
      <c r="R218" s="12" t="s">
        <v>72</v>
      </c>
      <c r="S218" s="96">
        <f t="shared" si="8"/>
        <v>204.0775039745628</v>
      </c>
      <c r="T218" s="12" t="s">
        <v>48</v>
      </c>
      <c r="U218" s="96">
        <v>0</v>
      </c>
      <c r="V218" s="96">
        <v>2516</v>
      </c>
      <c r="W218" s="96">
        <v>0</v>
      </c>
      <c r="X218" s="18">
        <v>488631</v>
      </c>
      <c r="Y218" s="18">
        <v>0</v>
      </c>
      <c r="Z218" s="16" t="s">
        <v>58</v>
      </c>
      <c r="AA218" s="12" t="s">
        <v>48</v>
      </c>
      <c r="AB218" s="12" t="s">
        <v>48</v>
      </c>
      <c r="AC218" s="12" t="s">
        <v>57</v>
      </c>
      <c r="AD218" s="12" t="s">
        <v>57</v>
      </c>
      <c r="AE218" s="12" t="s">
        <v>57</v>
      </c>
      <c r="AF218" s="12" t="s">
        <v>59</v>
      </c>
      <c r="AG218" s="96">
        <v>13</v>
      </c>
      <c r="AH218" s="12" t="s">
        <v>48</v>
      </c>
      <c r="AI218" s="12" t="s">
        <v>48</v>
      </c>
    </row>
    <row r="219" spans="2:35" ht="14.5" x14ac:dyDescent="0.35">
      <c r="B219" s="107" t="s">
        <v>691</v>
      </c>
      <c r="C219" s="12" t="s">
        <v>48</v>
      </c>
      <c r="D219" s="12" t="s">
        <v>49</v>
      </c>
      <c r="E219" s="12" t="s">
        <v>606</v>
      </c>
      <c r="F219" s="12" t="s">
        <v>48</v>
      </c>
      <c r="G219" s="94" t="s">
        <v>692</v>
      </c>
      <c r="H219" s="107" t="s">
        <v>693</v>
      </c>
      <c r="I219" s="12" t="s">
        <v>78</v>
      </c>
      <c r="J219" s="12" t="s">
        <v>128</v>
      </c>
      <c r="K219" s="12" t="s">
        <v>294</v>
      </c>
      <c r="L219" s="12" t="s">
        <v>614</v>
      </c>
      <c r="M219" s="95">
        <v>45197</v>
      </c>
      <c r="N219" s="12" t="s">
        <v>72</v>
      </c>
      <c r="O219" s="96" t="s">
        <v>48</v>
      </c>
      <c r="P219" s="12"/>
      <c r="Q219" s="13">
        <v>323685</v>
      </c>
      <c r="R219" s="12" t="s">
        <v>72</v>
      </c>
      <c r="S219" s="96">
        <f t="shared" si="8"/>
        <v>426.46245059288538</v>
      </c>
      <c r="T219" s="12" t="s">
        <v>48</v>
      </c>
      <c r="U219" s="96">
        <v>0</v>
      </c>
      <c r="V219" s="96">
        <v>759</v>
      </c>
      <c r="W219" s="96">
        <v>0</v>
      </c>
      <c r="X219" s="18">
        <v>411850.84</v>
      </c>
      <c r="Y219" s="18">
        <v>0.1</v>
      </c>
      <c r="Z219" s="16" t="s">
        <v>58</v>
      </c>
      <c r="AA219" s="12" t="s">
        <v>48</v>
      </c>
      <c r="AB219" s="12" t="s">
        <v>48</v>
      </c>
      <c r="AC219" s="12" t="s">
        <v>58</v>
      </c>
      <c r="AD219" s="12" t="s">
        <v>57</v>
      </c>
      <c r="AE219" s="12" t="s">
        <v>57</v>
      </c>
      <c r="AF219" s="12" t="s">
        <v>59</v>
      </c>
      <c r="AG219" s="96">
        <v>4</v>
      </c>
      <c r="AH219" s="12" t="s">
        <v>48</v>
      </c>
      <c r="AI219" s="12" t="s">
        <v>48</v>
      </c>
    </row>
    <row r="220" spans="2:35" ht="14.5" x14ac:dyDescent="0.35">
      <c r="B220" s="107" t="s">
        <v>694</v>
      </c>
      <c r="C220" s="12" t="s">
        <v>48</v>
      </c>
      <c r="D220" s="12" t="s">
        <v>49</v>
      </c>
      <c r="E220" s="12" t="s">
        <v>606</v>
      </c>
      <c r="F220" s="12" t="s">
        <v>48</v>
      </c>
      <c r="G220" s="12" t="s">
        <v>695</v>
      </c>
      <c r="H220" s="107" t="s">
        <v>696</v>
      </c>
      <c r="I220" s="12" t="s">
        <v>78</v>
      </c>
      <c r="J220" s="12" t="s">
        <v>128</v>
      </c>
      <c r="K220" s="12" t="s">
        <v>67</v>
      </c>
      <c r="L220" s="12" t="s">
        <v>68</v>
      </c>
      <c r="M220" s="95">
        <v>45952</v>
      </c>
      <c r="N220" s="12" t="s">
        <v>71</v>
      </c>
      <c r="O220" s="96" t="s">
        <v>48</v>
      </c>
      <c r="P220" s="12"/>
      <c r="Q220" s="13">
        <v>358628</v>
      </c>
      <c r="R220" s="12" t="s">
        <v>56</v>
      </c>
      <c r="S220" s="96">
        <f t="shared" si="8"/>
        <v>1036.4971098265896</v>
      </c>
      <c r="T220" s="12" t="s">
        <v>48</v>
      </c>
      <c r="U220" s="96" t="s">
        <v>3</v>
      </c>
      <c r="V220" s="96">
        <v>346</v>
      </c>
      <c r="W220" s="96">
        <v>8</v>
      </c>
      <c r="X220" s="14">
        <v>301617</v>
      </c>
      <c r="Y220" s="14">
        <v>283006</v>
      </c>
      <c r="Z220" s="15" t="s">
        <v>57</v>
      </c>
      <c r="AA220" s="12" t="s">
        <v>48</v>
      </c>
      <c r="AB220" s="12" t="s">
        <v>48</v>
      </c>
      <c r="AC220" s="12" t="s">
        <v>57</v>
      </c>
      <c r="AD220" s="12" t="s">
        <v>57</v>
      </c>
      <c r="AE220" s="12" t="s">
        <v>57</v>
      </c>
      <c r="AF220" s="12" t="s">
        <v>80</v>
      </c>
      <c r="AG220" s="96">
        <v>3</v>
      </c>
      <c r="AH220" s="12" t="s">
        <v>48</v>
      </c>
      <c r="AI220" s="12" t="s">
        <v>48</v>
      </c>
    </row>
    <row r="221" spans="2:35" ht="14.5" x14ac:dyDescent="0.35">
      <c r="B221" s="107" t="s">
        <v>697</v>
      </c>
      <c r="C221" s="12" t="s">
        <v>48</v>
      </c>
      <c r="D221" s="12" t="s">
        <v>49</v>
      </c>
      <c r="E221" s="12" t="s">
        <v>606</v>
      </c>
      <c r="F221" s="12" t="s">
        <v>48</v>
      </c>
      <c r="G221" s="12" t="s">
        <v>698</v>
      </c>
      <c r="H221" s="107" t="s">
        <v>699</v>
      </c>
      <c r="I221" s="12" t="s">
        <v>78</v>
      </c>
      <c r="J221" s="12" t="s">
        <v>54</v>
      </c>
      <c r="K221" s="12" t="s">
        <v>67</v>
      </c>
      <c r="L221" s="12" t="s">
        <v>119</v>
      </c>
      <c r="M221" s="95">
        <v>44931</v>
      </c>
      <c r="N221" s="12" t="s">
        <v>72</v>
      </c>
      <c r="O221" s="96" t="s">
        <v>48</v>
      </c>
      <c r="P221" s="12"/>
      <c r="Q221" s="13">
        <v>189993</v>
      </c>
      <c r="R221" s="12" t="s">
        <v>72</v>
      </c>
      <c r="S221" s="96">
        <f t="shared" si="8"/>
        <v>297.32863849765261</v>
      </c>
      <c r="T221" s="12" t="s">
        <v>48</v>
      </c>
      <c r="U221" s="13">
        <v>2224</v>
      </c>
      <c r="V221" s="96">
        <v>639</v>
      </c>
      <c r="W221" s="96">
        <v>1</v>
      </c>
      <c r="X221" s="18">
        <v>290171</v>
      </c>
      <c r="Y221" s="18">
        <v>0</v>
      </c>
      <c r="Z221" s="15" t="s">
        <v>58</v>
      </c>
      <c r="AA221" s="12" t="s">
        <v>48</v>
      </c>
      <c r="AB221" s="12" t="s">
        <v>48</v>
      </c>
      <c r="AC221" s="12" t="s">
        <v>57</v>
      </c>
      <c r="AD221" s="12" t="s">
        <v>57</v>
      </c>
      <c r="AE221" s="12" t="s">
        <v>57</v>
      </c>
      <c r="AF221" s="12" t="s">
        <v>80</v>
      </c>
      <c r="AG221" s="96">
        <v>1</v>
      </c>
      <c r="AH221" s="12" t="s">
        <v>48</v>
      </c>
      <c r="AI221" s="12" t="s">
        <v>48</v>
      </c>
    </row>
    <row r="222" spans="2:35" ht="14.5" x14ac:dyDescent="0.35">
      <c r="B222" s="107" t="s">
        <v>700</v>
      </c>
      <c r="C222" s="12" t="s">
        <v>48</v>
      </c>
      <c r="D222" s="12" t="s">
        <v>49</v>
      </c>
      <c r="E222" s="12" t="s">
        <v>606</v>
      </c>
      <c r="F222" s="12" t="s">
        <v>48</v>
      </c>
      <c r="G222" s="12" t="s">
        <v>701</v>
      </c>
      <c r="H222" s="107" t="s">
        <v>702</v>
      </c>
      <c r="I222" s="12" t="s">
        <v>78</v>
      </c>
      <c r="J222" s="12" t="s">
        <v>54</v>
      </c>
      <c r="K222" s="12" t="s">
        <v>67</v>
      </c>
      <c r="L222" s="12" t="s">
        <v>119</v>
      </c>
      <c r="M222" s="95">
        <v>45532</v>
      </c>
      <c r="N222" s="12" t="s">
        <v>72</v>
      </c>
      <c r="O222" s="96" t="s">
        <v>48</v>
      </c>
      <c r="P222" s="12"/>
      <c r="Q222" s="13">
        <v>1395856</v>
      </c>
      <c r="R222" s="12" t="s">
        <v>72</v>
      </c>
      <c r="S222" s="96">
        <f t="shared" si="8"/>
        <v>268.84745762711867</v>
      </c>
      <c r="T222" s="12" t="s">
        <v>48</v>
      </c>
      <c r="U222" s="13">
        <v>21075</v>
      </c>
      <c r="V222" s="96">
        <v>5192</v>
      </c>
      <c r="W222" s="96">
        <v>14</v>
      </c>
      <c r="X222" s="18">
        <v>1768746</v>
      </c>
      <c r="Y222" s="18">
        <v>-5479</v>
      </c>
      <c r="Z222" s="16" t="s">
        <v>58</v>
      </c>
      <c r="AA222" s="12" t="s">
        <v>48</v>
      </c>
      <c r="AB222" s="12" t="s">
        <v>48</v>
      </c>
      <c r="AC222" s="12" t="s">
        <v>57</v>
      </c>
      <c r="AD222" s="12" t="s">
        <v>57</v>
      </c>
      <c r="AE222" s="12" t="s">
        <v>57</v>
      </c>
      <c r="AF222" s="12" t="s">
        <v>80</v>
      </c>
      <c r="AG222" s="96">
        <v>22</v>
      </c>
      <c r="AH222" s="12" t="s">
        <v>48</v>
      </c>
      <c r="AI222" s="12" t="s">
        <v>48</v>
      </c>
    </row>
    <row r="223" spans="2:35" ht="14.5" x14ac:dyDescent="0.35">
      <c r="B223" s="107" t="s">
        <v>703</v>
      </c>
      <c r="C223" s="12" t="s">
        <v>48</v>
      </c>
      <c r="D223" s="12" t="s">
        <v>49</v>
      </c>
      <c r="E223" s="12" t="s">
        <v>606</v>
      </c>
      <c r="F223" s="12" t="s">
        <v>48</v>
      </c>
      <c r="G223" s="12" t="s">
        <v>704</v>
      </c>
      <c r="H223" s="107" t="s">
        <v>705</v>
      </c>
      <c r="I223" s="12" t="s">
        <v>78</v>
      </c>
      <c r="J223" s="12" t="s">
        <v>54</v>
      </c>
      <c r="K223" s="12" t="s">
        <v>67</v>
      </c>
      <c r="L223" s="12" t="s">
        <v>68</v>
      </c>
      <c r="M223" s="95" t="s">
        <v>706</v>
      </c>
      <c r="N223" s="12" t="s">
        <v>71</v>
      </c>
      <c r="O223" s="96" t="s">
        <v>48</v>
      </c>
      <c r="P223" s="12"/>
      <c r="Q223" s="13">
        <v>749847</v>
      </c>
      <c r="R223" s="12" t="s">
        <v>56</v>
      </c>
      <c r="S223" s="96">
        <f t="shared" si="8"/>
        <v>365.24452021432052</v>
      </c>
      <c r="T223" s="12" t="s">
        <v>48</v>
      </c>
      <c r="U223" s="96" t="s">
        <v>3</v>
      </c>
      <c r="V223" s="96">
        <v>2053</v>
      </c>
      <c r="W223" s="96">
        <v>5</v>
      </c>
      <c r="X223" s="14">
        <v>8384</v>
      </c>
      <c r="Y223" s="14">
        <v>8384</v>
      </c>
      <c r="Z223" s="15" t="s">
        <v>57</v>
      </c>
      <c r="AA223" s="12" t="s">
        <v>48</v>
      </c>
      <c r="AB223" s="12" t="s">
        <v>48</v>
      </c>
      <c r="AC223" s="12" t="s">
        <v>58</v>
      </c>
      <c r="AD223" s="12" t="s">
        <v>57</v>
      </c>
      <c r="AE223" s="12" t="s">
        <v>57</v>
      </c>
      <c r="AF223" s="12" t="s">
        <v>80</v>
      </c>
      <c r="AG223" s="96">
        <v>11</v>
      </c>
      <c r="AH223" s="12" t="s">
        <v>48</v>
      </c>
      <c r="AI223" s="12" t="s">
        <v>48</v>
      </c>
    </row>
    <row r="224" spans="2:35" ht="14.5" x14ac:dyDescent="0.35">
      <c r="B224" s="107" t="s">
        <v>707</v>
      </c>
      <c r="C224" s="12" t="s">
        <v>48</v>
      </c>
      <c r="D224" s="12" t="s">
        <v>49</v>
      </c>
      <c r="E224" s="12" t="s">
        <v>606</v>
      </c>
      <c r="F224" s="12" t="s">
        <v>48</v>
      </c>
      <c r="G224" s="12" t="s">
        <v>708</v>
      </c>
      <c r="H224" s="107" t="s">
        <v>709</v>
      </c>
      <c r="I224" s="12" t="s">
        <v>78</v>
      </c>
      <c r="J224" s="12" t="s">
        <v>128</v>
      </c>
      <c r="K224" s="12" t="s">
        <v>67</v>
      </c>
      <c r="L224" s="12" t="s">
        <v>68</v>
      </c>
      <c r="M224" s="95">
        <v>46171</v>
      </c>
      <c r="N224" s="12" t="s">
        <v>71</v>
      </c>
      <c r="O224" s="96" t="s">
        <v>48</v>
      </c>
      <c r="P224" s="12"/>
      <c r="Q224" s="13">
        <v>440282.98</v>
      </c>
      <c r="R224" s="12" t="s">
        <v>56</v>
      </c>
      <c r="S224" s="96">
        <f t="shared" si="8"/>
        <v>465.41541226215645</v>
      </c>
      <c r="T224" s="12" t="s">
        <v>48</v>
      </c>
      <c r="U224" s="96">
        <v>694</v>
      </c>
      <c r="V224" s="96">
        <v>946</v>
      </c>
      <c r="W224" s="96">
        <v>5</v>
      </c>
      <c r="X224" s="14">
        <v>1085.51</v>
      </c>
      <c r="Y224" s="14">
        <v>0</v>
      </c>
      <c r="Z224" s="15" t="s">
        <v>57</v>
      </c>
      <c r="AA224" s="12" t="s">
        <v>48</v>
      </c>
      <c r="AB224" s="12" t="s">
        <v>48</v>
      </c>
      <c r="AC224" s="12" t="s">
        <v>57</v>
      </c>
      <c r="AD224" s="12" t="s">
        <v>57</v>
      </c>
      <c r="AE224" s="12" t="s">
        <v>57</v>
      </c>
      <c r="AF224" s="12" t="s">
        <v>80</v>
      </c>
      <c r="AG224" s="96">
        <v>7</v>
      </c>
      <c r="AH224" s="12" t="s">
        <v>48</v>
      </c>
      <c r="AI224" s="12" t="s">
        <v>48</v>
      </c>
    </row>
    <row r="225" spans="2:35" ht="14.5" x14ac:dyDescent="0.35">
      <c r="B225" s="107" t="s">
        <v>682</v>
      </c>
      <c r="C225" s="12" t="s">
        <v>48</v>
      </c>
      <c r="D225" s="12" t="s">
        <v>49</v>
      </c>
      <c r="E225" s="12" t="s">
        <v>606</v>
      </c>
      <c r="F225" s="12" t="s">
        <v>48</v>
      </c>
      <c r="G225" s="12" t="s">
        <v>710</v>
      </c>
      <c r="H225" s="107" t="s">
        <v>711</v>
      </c>
      <c r="I225" s="12" t="s">
        <v>78</v>
      </c>
      <c r="J225" s="12" t="s">
        <v>54</v>
      </c>
      <c r="K225" s="12" t="s">
        <v>67</v>
      </c>
      <c r="L225" s="12" t="s">
        <v>119</v>
      </c>
      <c r="M225" s="95">
        <v>45593</v>
      </c>
      <c r="N225" s="12" t="s">
        <v>72</v>
      </c>
      <c r="O225" s="96" t="s">
        <v>48</v>
      </c>
      <c r="P225" s="12"/>
      <c r="Q225" s="13">
        <v>184631</v>
      </c>
      <c r="R225" s="12" t="s">
        <v>72</v>
      </c>
      <c r="S225" s="96"/>
      <c r="T225" s="12" t="s">
        <v>48</v>
      </c>
      <c r="U225" s="96">
        <v>396</v>
      </c>
      <c r="V225" s="96">
        <v>566</v>
      </c>
      <c r="W225" s="96">
        <v>1</v>
      </c>
      <c r="X225" s="14">
        <v>243888</v>
      </c>
      <c r="Y225" s="14">
        <v>-8815.81</v>
      </c>
      <c r="Z225" s="15" t="s">
        <v>58</v>
      </c>
      <c r="AA225" s="12" t="s">
        <v>48</v>
      </c>
      <c r="AB225" s="12" t="s">
        <v>48</v>
      </c>
      <c r="AC225" s="12" t="s">
        <v>58</v>
      </c>
      <c r="AD225" s="12" t="s">
        <v>2</v>
      </c>
      <c r="AE225" s="12" t="s">
        <v>2</v>
      </c>
      <c r="AF225" s="12" t="s">
        <v>80</v>
      </c>
      <c r="AG225" s="96">
        <v>3</v>
      </c>
      <c r="AH225" s="12" t="s">
        <v>48</v>
      </c>
      <c r="AI225" s="12" t="s">
        <v>48</v>
      </c>
    </row>
    <row r="226" spans="2:35" ht="14.5" x14ac:dyDescent="0.35">
      <c r="B226" s="107" t="s">
        <v>712</v>
      </c>
      <c r="C226" s="12" t="s">
        <v>48</v>
      </c>
      <c r="D226" s="12" t="s">
        <v>49</v>
      </c>
      <c r="E226" s="12" t="s">
        <v>606</v>
      </c>
      <c r="F226" s="12" t="s">
        <v>48</v>
      </c>
      <c r="G226" s="12" t="s">
        <v>713</v>
      </c>
      <c r="H226" s="107" t="s">
        <v>714</v>
      </c>
      <c r="I226" s="12" t="s">
        <v>78</v>
      </c>
      <c r="J226" s="12" t="s">
        <v>128</v>
      </c>
      <c r="K226" s="12" t="s">
        <v>67</v>
      </c>
      <c r="L226" s="12" t="s">
        <v>119</v>
      </c>
      <c r="M226" s="95">
        <v>45751</v>
      </c>
      <c r="N226" s="12" t="s">
        <v>72</v>
      </c>
      <c r="O226" s="96" t="s">
        <v>48</v>
      </c>
      <c r="P226" s="12"/>
      <c r="Q226" s="13">
        <v>49425.69</v>
      </c>
      <c r="R226" s="12" t="s">
        <v>72</v>
      </c>
      <c r="S226" s="96">
        <f>Q226/V226</f>
        <v>134.30894021739132</v>
      </c>
      <c r="T226" s="12" t="s">
        <v>48</v>
      </c>
      <c r="U226" s="96">
        <v>382</v>
      </c>
      <c r="V226" s="96">
        <v>368</v>
      </c>
      <c r="W226" s="96">
        <v>0</v>
      </c>
      <c r="X226" s="14">
        <v>74101</v>
      </c>
      <c r="Y226" s="14">
        <v>72720</v>
      </c>
      <c r="Z226" s="15" t="s">
        <v>58</v>
      </c>
      <c r="AA226" s="12" t="s">
        <v>48</v>
      </c>
      <c r="AB226" s="12" t="s">
        <v>48</v>
      </c>
      <c r="AC226" s="12" t="s">
        <v>58</v>
      </c>
      <c r="AD226" s="12" t="s">
        <v>57</v>
      </c>
      <c r="AE226" s="12" t="s">
        <v>57</v>
      </c>
      <c r="AF226" s="12" t="s">
        <v>80</v>
      </c>
      <c r="AG226" s="96">
        <v>2</v>
      </c>
      <c r="AH226" s="12" t="s">
        <v>48</v>
      </c>
      <c r="AI226" s="12" t="s">
        <v>48</v>
      </c>
    </row>
    <row r="227" spans="2:35" ht="14.5" x14ac:dyDescent="0.35">
      <c r="B227" s="107" t="s">
        <v>715</v>
      </c>
      <c r="C227" s="12" t="s">
        <v>48</v>
      </c>
      <c r="D227" s="12" t="s">
        <v>49</v>
      </c>
      <c r="E227" s="12" t="s">
        <v>606</v>
      </c>
      <c r="F227" s="12" t="s">
        <v>48</v>
      </c>
      <c r="G227" s="12" t="s">
        <v>716</v>
      </c>
      <c r="H227" s="107" t="s">
        <v>717</v>
      </c>
      <c r="I227" s="12" t="s">
        <v>78</v>
      </c>
      <c r="J227" s="12" t="s">
        <v>128</v>
      </c>
      <c r="K227" s="12" t="s">
        <v>55</v>
      </c>
      <c r="L227" s="12"/>
      <c r="M227" s="95" t="s">
        <v>48</v>
      </c>
      <c r="N227" s="12"/>
      <c r="O227" s="96" t="s">
        <v>48</v>
      </c>
      <c r="P227" s="12"/>
      <c r="Q227" s="13">
        <v>0</v>
      </c>
      <c r="R227" s="12"/>
      <c r="S227" s="96">
        <v>0</v>
      </c>
      <c r="T227" s="12" t="s">
        <v>48</v>
      </c>
      <c r="U227" s="96">
        <v>0</v>
      </c>
      <c r="V227" s="96"/>
      <c r="W227" s="96">
        <v>0</v>
      </c>
      <c r="X227" s="14">
        <v>0</v>
      </c>
      <c r="Y227" s="14">
        <v>0</v>
      </c>
      <c r="Z227" s="15" t="s">
        <v>57</v>
      </c>
      <c r="AA227" s="12" t="s">
        <v>48</v>
      </c>
      <c r="AB227" s="12" t="s">
        <v>48</v>
      </c>
      <c r="AC227" s="12" t="s">
        <v>58</v>
      </c>
      <c r="AD227" s="12" t="s">
        <v>57</v>
      </c>
      <c r="AE227" s="12" t="s">
        <v>57</v>
      </c>
      <c r="AF227" s="12" t="s">
        <v>80</v>
      </c>
      <c r="AG227" s="96">
        <v>0</v>
      </c>
      <c r="AH227" s="12" t="s">
        <v>48</v>
      </c>
      <c r="AI227" s="12" t="s">
        <v>48</v>
      </c>
    </row>
    <row r="228" spans="2:35" ht="14.5" x14ac:dyDescent="0.35">
      <c r="B228" s="107" t="s">
        <v>715</v>
      </c>
      <c r="C228" s="12" t="s">
        <v>48</v>
      </c>
      <c r="D228" s="12" t="s">
        <v>49</v>
      </c>
      <c r="E228" s="12" t="s">
        <v>606</v>
      </c>
      <c r="F228" s="12" t="s">
        <v>48</v>
      </c>
      <c r="G228" s="12" t="s">
        <v>718</v>
      </c>
      <c r="H228" s="107" t="s">
        <v>717</v>
      </c>
      <c r="I228" s="12" t="s">
        <v>53</v>
      </c>
      <c r="J228" s="12" t="s">
        <v>128</v>
      </c>
      <c r="K228" s="12" t="s">
        <v>67</v>
      </c>
      <c r="L228" s="12" t="s">
        <v>68</v>
      </c>
      <c r="M228" s="95">
        <v>46203</v>
      </c>
      <c r="N228" s="12" t="s">
        <v>71</v>
      </c>
      <c r="O228" s="96" t="s">
        <v>48</v>
      </c>
      <c r="P228" s="12"/>
      <c r="Q228" s="13">
        <v>431627</v>
      </c>
      <c r="R228" s="12" t="s">
        <v>56</v>
      </c>
      <c r="S228" s="96"/>
      <c r="T228" s="12" t="s">
        <v>48</v>
      </c>
      <c r="U228" s="96" t="s">
        <v>3</v>
      </c>
      <c r="V228" s="96">
        <v>1070</v>
      </c>
      <c r="W228" s="96">
        <v>0</v>
      </c>
      <c r="X228" s="18">
        <v>513.82000000000005</v>
      </c>
      <c r="Y228" s="18">
        <v>514</v>
      </c>
      <c r="Z228" s="15" t="s">
        <v>57</v>
      </c>
      <c r="AA228" s="12" t="s">
        <v>48</v>
      </c>
      <c r="AB228" s="12" t="s">
        <v>48</v>
      </c>
      <c r="AC228" s="12" t="s">
        <v>58</v>
      </c>
      <c r="AD228" s="12" t="s">
        <v>57</v>
      </c>
      <c r="AE228" s="12" t="s">
        <v>57</v>
      </c>
      <c r="AF228" s="12" t="s">
        <v>59</v>
      </c>
      <c r="AG228" s="96">
        <v>4</v>
      </c>
      <c r="AH228" s="12" t="s">
        <v>48</v>
      </c>
      <c r="AI228" s="12" t="s">
        <v>48</v>
      </c>
    </row>
    <row r="229" spans="2:35" ht="14.5" x14ac:dyDescent="0.35">
      <c r="B229" s="107" t="s">
        <v>682</v>
      </c>
      <c r="C229" s="12" t="s">
        <v>48</v>
      </c>
      <c r="D229" s="12" t="s">
        <v>49</v>
      </c>
      <c r="E229" s="12" t="s">
        <v>719</v>
      </c>
      <c r="F229" s="120" t="s">
        <v>48</v>
      </c>
      <c r="G229" s="12" t="s">
        <v>720</v>
      </c>
      <c r="H229" s="107" t="s">
        <v>711</v>
      </c>
      <c r="I229" s="12" t="s">
        <v>89</v>
      </c>
      <c r="J229" s="12" t="s">
        <v>54</v>
      </c>
      <c r="K229" s="12" t="s">
        <v>593</v>
      </c>
      <c r="L229" s="12"/>
      <c r="M229" s="118" t="s">
        <v>48</v>
      </c>
      <c r="N229" s="12"/>
      <c r="O229" s="96" t="s">
        <v>48</v>
      </c>
      <c r="P229" s="12"/>
      <c r="Q229" s="13">
        <v>0</v>
      </c>
      <c r="R229" s="12"/>
      <c r="S229" s="96">
        <v>0</v>
      </c>
      <c r="T229" s="12" t="s">
        <v>48</v>
      </c>
      <c r="U229" s="13">
        <v>0</v>
      </c>
      <c r="V229" s="96">
        <v>0</v>
      </c>
      <c r="W229" s="96">
        <v>0</v>
      </c>
      <c r="X229" s="14">
        <v>0</v>
      </c>
      <c r="Y229" s="14">
        <v>0</v>
      </c>
      <c r="Z229" s="15" t="s">
        <v>57</v>
      </c>
      <c r="AA229" s="12" t="s">
        <v>48</v>
      </c>
      <c r="AB229" s="12" t="s">
        <v>48</v>
      </c>
      <c r="AC229" s="12" t="s">
        <v>57</v>
      </c>
      <c r="AD229" s="12" t="s">
        <v>57</v>
      </c>
      <c r="AE229" s="12" t="s">
        <v>57</v>
      </c>
      <c r="AF229" s="12" t="s">
        <v>59</v>
      </c>
      <c r="AG229" s="96">
        <v>4</v>
      </c>
      <c r="AH229" s="12" t="s">
        <v>48</v>
      </c>
      <c r="AI229" s="12" t="s">
        <v>48</v>
      </c>
    </row>
    <row r="230" spans="2:35" ht="14.5" x14ac:dyDescent="0.35">
      <c r="B230" s="107" t="s">
        <v>120</v>
      </c>
      <c r="C230" s="12" t="s">
        <v>48</v>
      </c>
      <c r="D230" s="12" t="s">
        <v>49</v>
      </c>
      <c r="E230" s="12" t="s">
        <v>719</v>
      </c>
      <c r="F230" s="12" t="s">
        <v>48</v>
      </c>
      <c r="G230" s="12" t="s">
        <v>721</v>
      </c>
      <c r="H230" s="107" t="s">
        <v>722</v>
      </c>
      <c r="I230" s="12" t="s">
        <v>78</v>
      </c>
      <c r="J230" s="12"/>
      <c r="K230" s="12" t="s">
        <v>294</v>
      </c>
      <c r="L230" s="12" t="s">
        <v>68</v>
      </c>
      <c r="M230" s="95">
        <v>46079</v>
      </c>
      <c r="N230" s="12" t="s">
        <v>71</v>
      </c>
      <c r="O230" s="96" t="s">
        <v>48</v>
      </c>
      <c r="P230" s="12"/>
      <c r="Q230" s="13">
        <v>392513</v>
      </c>
      <c r="R230" s="12" t="s">
        <v>56</v>
      </c>
      <c r="S230" s="96">
        <v>0</v>
      </c>
      <c r="T230" s="12" t="s">
        <v>48</v>
      </c>
      <c r="U230" s="96" t="s">
        <v>3</v>
      </c>
      <c r="V230" s="96">
        <v>181</v>
      </c>
      <c r="W230" s="96">
        <v>1</v>
      </c>
      <c r="X230" s="14">
        <v>888</v>
      </c>
      <c r="Y230" s="14">
        <v>888</v>
      </c>
      <c r="Z230" s="15" t="s">
        <v>57</v>
      </c>
      <c r="AA230" s="12" t="s">
        <v>48</v>
      </c>
      <c r="AB230" s="12" t="s">
        <v>48</v>
      </c>
      <c r="AC230" s="12" t="s">
        <v>57</v>
      </c>
      <c r="AD230" s="12" t="s">
        <v>57</v>
      </c>
      <c r="AE230" s="12" t="s">
        <v>57</v>
      </c>
      <c r="AF230" s="12" t="s">
        <v>59</v>
      </c>
      <c r="AG230" s="96">
        <v>0</v>
      </c>
      <c r="AH230" s="12" t="s">
        <v>48</v>
      </c>
      <c r="AI230" s="12" t="s">
        <v>48</v>
      </c>
    </row>
    <row r="231" spans="2:35" ht="14.5" x14ac:dyDescent="0.35">
      <c r="B231" s="107" t="s">
        <v>723</v>
      </c>
      <c r="C231" s="12" t="s">
        <v>48</v>
      </c>
      <c r="D231" s="12" t="s">
        <v>386</v>
      </c>
      <c r="E231" s="12" t="s">
        <v>719</v>
      </c>
      <c r="F231" s="12" t="s">
        <v>48</v>
      </c>
      <c r="G231" s="12" t="s">
        <v>724</v>
      </c>
      <c r="H231" s="107" t="s">
        <v>725</v>
      </c>
      <c r="I231" s="12" t="s">
        <v>78</v>
      </c>
      <c r="J231" s="12" t="s">
        <v>128</v>
      </c>
      <c r="K231" s="12" t="s">
        <v>294</v>
      </c>
      <c r="L231" s="12" t="s">
        <v>68</v>
      </c>
      <c r="M231" s="95">
        <v>45973</v>
      </c>
      <c r="N231" s="12" t="s">
        <v>71</v>
      </c>
      <c r="O231" s="96" t="s">
        <v>48</v>
      </c>
      <c r="P231" s="12"/>
      <c r="Q231" s="13">
        <v>508616</v>
      </c>
      <c r="R231" s="12" t="s">
        <v>56</v>
      </c>
      <c r="S231" s="96"/>
      <c r="T231" s="12" t="s">
        <v>48</v>
      </c>
      <c r="U231" s="96">
        <v>1216</v>
      </c>
      <c r="V231" s="96">
        <v>1329</v>
      </c>
      <c r="W231" s="96">
        <v>4</v>
      </c>
      <c r="X231" s="14">
        <v>575678</v>
      </c>
      <c r="Y231" s="14">
        <v>571415</v>
      </c>
      <c r="Z231" s="15" t="s">
        <v>57</v>
      </c>
      <c r="AA231" s="12" t="s">
        <v>48</v>
      </c>
      <c r="AB231" s="12" t="s">
        <v>48</v>
      </c>
      <c r="AC231" s="12" t="s">
        <v>57</v>
      </c>
      <c r="AD231" s="12" t="s">
        <v>57</v>
      </c>
      <c r="AE231" s="12" t="s">
        <v>57</v>
      </c>
      <c r="AF231" s="12" t="s">
        <v>59</v>
      </c>
      <c r="AG231" s="96">
        <v>8</v>
      </c>
      <c r="AH231" s="12" t="s">
        <v>48</v>
      </c>
      <c r="AI231" s="12" t="s">
        <v>48</v>
      </c>
    </row>
    <row r="232" spans="2:35" ht="14.5" x14ac:dyDescent="0.35">
      <c r="B232" s="107" t="s">
        <v>707</v>
      </c>
      <c r="C232" s="12" t="s">
        <v>48</v>
      </c>
      <c r="D232" s="12" t="s">
        <v>386</v>
      </c>
      <c r="E232" s="12" t="s">
        <v>719</v>
      </c>
      <c r="F232" s="12" t="s">
        <v>48</v>
      </c>
      <c r="G232" s="12" t="s">
        <v>726</v>
      </c>
      <c r="H232" s="107" t="s">
        <v>727</v>
      </c>
      <c r="I232" s="12" t="s">
        <v>78</v>
      </c>
      <c r="J232" s="12" t="s">
        <v>128</v>
      </c>
      <c r="K232" s="12" t="s">
        <v>294</v>
      </c>
      <c r="L232" s="12" t="s">
        <v>68</v>
      </c>
      <c r="M232" s="95">
        <v>46010</v>
      </c>
      <c r="N232" s="12" t="s">
        <v>71</v>
      </c>
      <c r="O232" s="96" t="s">
        <v>48</v>
      </c>
      <c r="P232" s="12"/>
      <c r="Q232" s="13">
        <v>0</v>
      </c>
      <c r="R232" s="12" t="s">
        <v>56</v>
      </c>
      <c r="S232" s="96">
        <v>0</v>
      </c>
      <c r="T232" s="12" t="s">
        <v>48</v>
      </c>
      <c r="U232" s="96">
        <v>749</v>
      </c>
      <c r="V232" s="96">
        <v>0</v>
      </c>
      <c r="W232" s="96">
        <v>0</v>
      </c>
      <c r="X232" s="14">
        <v>1927.79</v>
      </c>
      <c r="Y232" s="14">
        <v>0</v>
      </c>
      <c r="Z232" s="15" t="s">
        <v>57</v>
      </c>
      <c r="AA232" s="12" t="s">
        <v>48</v>
      </c>
      <c r="AB232" s="12" t="s">
        <v>48</v>
      </c>
      <c r="AC232" s="12" t="s">
        <v>57</v>
      </c>
      <c r="AD232" s="12" t="s">
        <v>57</v>
      </c>
      <c r="AE232" s="12" t="s">
        <v>57</v>
      </c>
      <c r="AF232" s="12" t="s">
        <v>59</v>
      </c>
      <c r="AG232" s="96">
        <v>0</v>
      </c>
      <c r="AH232" s="12" t="s">
        <v>48</v>
      </c>
      <c r="AI232" s="12" t="s">
        <v>48</v>
      </c>
    </row>
    <row r="233" spans="2:35" ht="14.5" x14ac:dyDescent="0.35">
      <c r="B233" s="107" t="s">
        <v>728</v>
      </c>
      <c r="C233" s="12" t="s">
        <v>48</v>
      </c>
      <c r="D233" s="12" t="s">
        <v>386</v>
      </c>
      <c r="E233" s="12" t="s">
        <v>719</v>
      </c>
      <c r="F233" s="12" t="s">
        <v>48</v>
      </c>
      <c r="G233" s="12" t="s">
        <v>729</v>
      </c>
      <c r="H233" s="107" t="s">
        <v>730</v>
      </c>
      <c r="I233" s="12" t="s">
        <v>78</v>
      </c>
      <c r="J233" s="12" t="s">
        <v>298</v>
      </c>
      <c r="K233" s="12" t="s">
        <v>67</v>
      </c>
      <c r="L233" s="12" t="s">
        <v>68</v>
      </c>
      <c r="M233" s="95">
        <v>46325</v>
      </c>
      <c r="N233" s="12" t="s">
        <v>71</v>
      </c>
      <c r="O233" s="96" t="s">
        <v>48</v>
      </c>
      <c r="P233" s="12"/>
      <c r="Q233" s="13">
        <v>822276</v>
      </c>
      <c r="R233" s="12" t="s">
        <v>56</v>
      </c>
      <c r="S233" s="96"/>
      <c r="T233" s="12" t="s">
        <v>48</v>
      </c>
      <c r="U233" s="96" t="s">
        <v>3</v>
      </c>
      <c r="V233" s="96">
        <v>2430</v>
      </c>
      <c r="W233" s="96">
        <v>1</v>
      </c>
      <c r="X233" s="14">
        <v>259</v>
      </c>
      <c r="Y233" s="14">
        <v>259</v>
      </c>
      <c r="Z233" s="15" t="s">
        <v>57</v>
      </c>
      <c r="AA233" s="12" t="s">
        <v>48</v>
      </c>
      <c r="AB233" s="12" t="s">
        <v>48</v>
      </c>
      <c r="AC233" s="12" t="s">
        <v>57</v>
      </c>
      <c r="AD233" s="12" t="s">
        <v>2</v>
      </c>
      <c r="AE233" s="12" t="s">
        <v>2</v>
      </c>
      <c r="AF233" s="12" t="s">
        <v>80</v>
      </c>
      <c r="AG233" s="96">
        <v>6</v>
      </c>
      <c r="AH233" s="12" t="s">
        <v>48</v>
      </c>
      <c r="AI233" s="12" t="s">
        <v>48</v>
      </c>
    </row>
    <row r="234" spans="2:35" ht="14.5" x14ac:dyDescent="0.35">
      <c r="B234" s="107" t="s">
        <v>731</v>
      </c>
      <c r="C234" s="12" t="s">
        <v>48</v>
      </c>
      <c r="D234" s="12" t="s">
        <v>49</v>
      </c>
      <c r="E234" s="12" t="s">
        <v>719</v>
      </c>
      <c r="F234" s="12" t="s">
        <v>48</v>
      </c>
      <c r="G234" s="12" t="s">
        <v>732</v>
      </c>
      <c r="H234" s="107" t="s">
        <v>733</v>
      </c>
      <c r="I234" s="12" t="s">
        <v>78</v>
      </c>
      <c r="J234" s="12" t="s">
        <v>298</v>
      </c>
      <c r="K234" s="12" t="s">
        <v>294</v>
      </c>
      <c r="L234" s="12" t="s">
        <v>68</v>
      </c>
      <c r="M234" s="95">
        <v>46262</v>
      </c>
      <c r="N234" s="12" t="s">
        <v>71</v>
      </c>
      <c r="O234" s="96" t="s">
        <v>48</v>
      </c>
      <c r="P234" s="12"/>
      <c r="Q234" s="13">
        <v>726866</v>
      </c>
      <c r="R234" s="12" t="s">
        <v>56</v>
      </c>
      <c r="S234" s="96">
        <v>0</v>
      </c>
      <c r="T234" s="12" t="s">
        <v>48</v>
      </c>
      <c r="U234" s="96">
        <v>1355</v>
      </c>
      <c r="V234" s="96">
        <v>1553</v>
      </c>
      <c r="W234" s="96">
        <v>15</v>
      </c>
      <c r="X234" s="14">
        <v>3558</v>
      </c>
      <c r="Y234" s="14">
        <v>3558</v>
      </c>
      <c r="Z234" s="15" t="s">
        <v>57</v>
      </c>
      <c r="AA234" s="12" t="s">
        <v>48</v>
      </c>
      <c r="AB234" s="12" t="s">
        <v>48</v>
      </c>
      <c r="AC234" s="12" t="s">
        <v>57</v>
      </c>
      <c r="AD234" s="12" t="s">
        <v>57</v>
      </c>
      <c r="AE234" s="12" t="s">
        <v>57</v>
      </c>
      <c r="AF234" s="12" t="s">
        <v>59</v>
      </c>
      <c r="AG234" s="96">
        <v>8</v>
      </c>
      <c r="AH234" s="12" t="s">
        <v>48</v>
      </c>
      <c r="AI234" s="12" t="s">
        <v>48</v>
      </c>
    </row>
    <row r="235" spans="2:35" ht="14.5" x14ac:dyDescent="0.35">
      <c r="B235" s="107" t="s">
        <v>734</v>
      </c>
      <c r="C235" s="12" t="s">
        <v>48</v>
      </c>
      <c r="D235" s="12" t="s">
        <v>49</v>
      </c>
      <c r="E235" s="12" t="s">
        <v>719</v>
      </c>
      <c r="F235" s="12" t="s">
        <v>48</v>
      </c>
      <c r="G235" s="12" t="s">
        <v>735</v>
      </c>
      <c r="H235" s="107" t="s">
        <v>736</v>
      </c>
      <c r="I235" s="12" t="s">
        <v>78</v>
      </c>
      <c r="J235" s="12" t="s">
        <v>128</v>
      </c>
      <c r="K235" s="12" t="s">
        <v>67</v>
      </c>
      <c r="L235" s="12" t="s">
        <v>68</v>
      </c>
      <c r="M235" s="95">
        <v>46442</v>
      </c>
      <c r="N235" s="12" t="s">
        <v>71</v>
      </c>
      <c r="O235" s="96" t="s">
        <v>48</v>
      </c>
      <c r="P235" s="12"/>
      <c r="Q235" s="13">
        <v>324513</v>
      </c>
      <c r="R235" s="12" t="s">
        <v>56</v>
      </c>
      <c r="S235" s="96">
        <f>Q235/V235</f>
        <v>459.6501416430595</v>
      </c>
      <c r="T235" s="12" t="s">
        <v>48</v>
      </c>
      <c r="U235" s="96" t="s">
        <v>3</v>
      </c>
      <c r="V235" s="96">
        <v>706</v>
      </c>
      <c r="W235" s="96">
        <v>10</v>
      </c>
      <c r="X235" s="14">
        <v>0</v>
      </c>
      <c r="Y235" s="14">
        <v>0</v>
      </c>
      <c r="Z235" s="15" t="s">
        <v>57</v>
      </c>
      <c r="AA235" s="12" t="s">
        <v>48</v>
      </c>
      <c r="AB235" s="12" t="s">
        <v>48</v>
      </c>
      <c r="AC235" s="12" t="s">
        <v>57</v>
      </c>
      <c r="AD235" s="12" t="s">
        <v>57</v>
      </c>
      <c r="AE235" s="12" t="s">
        <v>57</v>
      </c>
      <c r="AF235" s="12" t="s">
        <v>59</v>
      </c>
      <c r="AG235" s="96">
        <v>7</v>
      </c>
      <c r="AH235" s="12" t="s">
        <v>48</v>
      </c>
      <c r="AI235" s="12" t="s">
        <v>48</v>
      </c>
    </row>
    <row r="236" spans="2:35" ht="14.5" x14ac:dyDescent="0.35">
      <c r="B236" s="107" t="s">
        <v>120</v>
      </c>
      <c r="C236" s="12" t="s">
        <v>48</v>
      </c>
      <c r="D236" s="12" t="s">
        <v>49</v>
      </c>
      <c r="E236" s="12" t="s">
        <v>719</v>
      </c>
      <c r="F236" s="12" t="s">
        <v>48</v>
      </c>
      <c r="G236" s="12" t="s">
        <v>737</v>
      </c>
      <c r="H236" s="107" t="s">
        <v>738</v>
      </c>
      <c r="I236" s="12" t="s">
        <v>78</v>
      </c>
      <c r="J236" s="12"/>
      <c r="K236" s="12" t="s">
        <v>294</v>
      </c>
      <c r="L236" s="12" t="s">
        <v>68</v>
      </c>
      <c r="M236" s="95">
        <v>46325</v>
      </c>
      <c r="N236" s="12" t="s">
        <v>71</v>
      </c>
      <c r="O236" s="96" t="s">
        <v>48</v>
      </c>
      <c r="P236" s="12"/>
      <c r="Q236" s="13">
        <v>0</v>
      </c>
      <c r="R236" s="12" t="s">
        <v>56</v>
      </c>
      <c r="S236" s="96">
        <v>0</v>
      </c>
      <c r="T236" s="12" t="s">
        <v>48</v>
      </c>
      <c r="U236" s="96" t="s">
        <v>3</v>
      </c>
      <c r="V236" s="96">
        <v>0</v>
      </c>
      <c r="W236" s="96">
        <v>0</v>
      </c>
      <c r="X236" s="14">
        <v>0</v>
      </c>
      <c r="Y236" s="14">
        <v>0</v>
      </c>
      <c r="Z236" s="15" t="s">
        <v>57</v>
      </c>
      <c r="AA236" s="12" t="s">
        <v>48</v>
      </c>
      <c r="AB236" s="12" t="s">
        <v>48</v>
      </c>
      <c r="AC236" s="12" t="s">
        <v>57</v>
      </c>
      <c r="AD236" s="12" t="s">
        <v>57</v>
      </c>
      <c r="AE236" s="12" t="s">
        <v>57</v>
      </c>
      <c r="AF236" s="12" t="s">
        <v>59</v>
      </c>
      <c r="AG236" s="96">
        <v>0</v>
      </c>
      <c r="AH236" s="12" t="s">
        <v>48</v>
      </c>
      <c r="AI236" s="12" t="s">
        <v>48</v>
      </c>
    </row>
    <row r="237" spans="2:35" ht="14.5" x14ac:dyDescent="0.35">
      <c r="B237" s="107" t="s">
        <v>120</v>
      </c>
      <c r="C237" s="12" t="s">
        <v>48</v>
      </c>
      <c r="D237" s="12" t="s">
        <v>49</v>
      </c>
      <c r="E237" s="12" t="s">
        <v>719</v>
      </c>
      <c r="F237" s="12" t="s">
        <v>48</v>
      </c>
      <c r="G237" s="12" t="s">
        <v>739</v>
      </c>
      <c r="H237" s="107" t="s">
        <v>740</v>
      </c>
      <c r="I237" s="12" t="s">
        <v>78</v>
      </c>
      <c r="J237" s="12"/>
      <c r="K237" s="12" t="s">
        <v>294</v>
      </c>
      <c r="L237" s="12" t="s">
        <v>68</v>
      </c>
      <c r="M237" s="95">
        <v>46325</v>
      </c>
      <c r="N237" s="12" t="s">
        <v>71</v>
      </c>
      <c r="O237" s="96" t="s">
        <v>48</v>
      </c>
      <c r="P237" s="12"/>
      <c r="Q237" s="13">
        <v>0</v>
      </c>
      <c r="R237" s="12" t="s">
        <v>56</v>
      </c>
      <c r="S237" s="96">
        <v>0</v>
      </c>
      <c r="T237" s="12" t="s">
        <v>48</v>
      </c>
      <c r="U237" s="96" t="s">
        <v>3</v>
      </c>
      <c r="V237" s="96">
        <v>0</v>
      </c>
      <c r="W237" s="96">
        <v>0</v>
      </c>
      <c r="X237" s="14">
        <v>1204</v>
      </c>
      <c r="Y237" s="14">
        <v>751</v>
      </c>
      <c r="Z237" s="15" t="s">
        <v>57</v>
      </c>
      <c r="AA237" s="12" t="s">
        <v>48</v>
      </c>
      <c r="AB237" s="12" t="s">
        <v>48</v>
      </c>
      <c r="AC237" s="12" t="s">
        <v>57</v>
      </c>
      <c r="AD237" s="12" t="s">
        <v>57</v>
      </c>
      <c r="AE237" s="12" t="s">
        <v>57</v>
      </c>
      <c r="AF237" s="12" t="s">
        <v>59</v>
      </c>
      <c r="AG237" s="96">
        <v>0</v>
      </c>
      <c r="AH237" s="12" t="s">
        <v>48</v>
      </c>
      <c r="AI237" s="12" t="s">
        <v>48</v>
      </c>
    </row>
    <row r="238" spans="2:35" ht="14.5" x14ac:dyDescent="0.35">
      <c r="B238" s="107" t="s">
        <v>120</v>
      </c>
      <c r="C238" s="12" t="s">
        <v>48</v>
      </c>
      <c r="D238" s="12" t="s">
        <v>49</v>
      </c>
      <c r="E238" s="12" t="s">
        <v>719</v>
      </c>
      <c r="F238" s="12" t="s">
        <v>48</v>
      </c>
      <c r="G238" s="12" t="s">
        <v>741</v>
      </c>
      <c r="H238" s="107" t="s">
        <v>740</v>
      </c>
      <c r="I238" s="12" t="s">
        <v>78</v>
      </c>
      <c r="J238" s="12"/>
      <c r="K238" s="12" t="s">
        <v>294</v>
      </c>
      <c r="L238" s="12" t="s">
        <v>68</v>
      </c>
      <c r="M238" s="95">
        <v>46325</v>
      </c>
      <c r="N238" s="12" t="s">
        <v>71</v>
      </c>
      <c r="O238" s="96" t="s">
        <v>48</v>
      </c>
      <c r="P238" s="12"/>
      <c r="Q238" s="13">
        <v>0</v>
      </c>
      <c r="R238" s="12" t="s">
        <v>56</v>
      </c>
      <c r="S238" s="96">
        <v>0</v>
      </c>
      <c r="T238" s="12" t="s">
        <v>48</v>
      </c>
      <c r="U238" s="96" t="s">
        <v>3</v>
      </c>
      <c r="V238" s="96">
        <v>0</v>
      </c>
      <c r="W238" s="96">
        <v>0</v>
      </c>
      <c r="X238" s="14">
        <v>460</v>
      </c>
      <c r="Y238" s="14">
        <v>460</v>
      </c>
      <c r="Z238" s="15" t="s">
        <v>57</v>
      </c>
      <c r="AA238" s="12" t="s">
        <v>48</v>
      </c>
      <c r="AB238" s="12" t="s">
        <v>48</v>
      </c>
      <c r="AC238" s="12" t="s">
        <v>57</v>
      </c>
      <c r="AD238" s="12" t="s">
        <v>57</v>
      </c>
      <c r="AE238" s="12" t="s">
        <v>57</v>
      </c>
      <c r="AF238" s="12" t="s">
        <v>59</v>
      </c>
      <c r="AG238" s="96">
        <v>0</v>
      </c>
      <c r="AH238" s="12" t="s">
        <v>48</v>
      </c>
      <c r="AI238" s="12" t="s">
        <v>48</v>
      </c>
    </row>
    <row r="239" spans="2:35" ht="14.5" x14ac:dyDescent="0.35">
      <c r="B239" s="107" t="s">
        <v>742</v>
      </c>
      <c r="C239" s="12" t="s">
        <v>48</v>
      </c>
      <c r="D239" s="12" t="s">
        <v>49</v>
      </c>
      <c r="E239" s="12" t="s">
        <v>719</v>
      </c>
      <c r="F239" s="12" t="s">
        <v>48</v>
      </c>
      <c r="G239" s="12" t="s">
        <v>743</v>
      </c>
      <c r="H239" s="107" t="s">
        <v>744</v>
      </c>
      <c r="I239" s="12" t="s">
        <v>78</v>
      </c>
      <c r="J239" s="12" t="s">
        <v>298</v>
      </c>
      <c r="K239" s="12" t="s">
        <v>67</v>
      </c>
      <c r="L239" s="12" t="s">
        <v>68</v>
      </c>
      <c r="M239" s="95">
        <v>46199</v>
      </c>
      <c r="N239" s="12" t="s">
        <v>71</v>
      </c>
      <c r="O239" s="96" t="s">
        <v>48</v>
      </c>
      <c r="P239" s="12"/>
      <c r="Q239" s="13">
        <v>12174.58</v>
      </c>
      <c r="R239" s="12" t="s">
        <v>56</v>
      </c>
      <c r="S239" s="96"/>
      <c r="T239" s="12" t="s">
        <v>48</v>
      </c>
      <c r="U239" s="13">
        <v>410</v>
      </c>
      <c r="V239" s="96">
        <v>1075</v>
      </c>
      <c r="W239" s="96">
        <v>3</v>
      </c>
      <c r="X239" s="14">
        <v>636.16</v>
      </c>
      <c r="Y239" s="14">
        <v>443.05</v>
      </c>
      <c r="Z239" s="15" t="s">
        <v>57</v>
      </c>
      <c r="AA239" s="12" t="s">
        <v>48</v>
      </c>
      <c r="AB239" s="12" t="s">
        <v>48</v>
      </c>
      <c r="AC239" s="12" t="s">
        <v>58</v>
      </c>
      <c r="AD239" s="12" t="s">
        <v>57</v>
      </c>
      <c r="AE239" s="12" t="s">
        <v>57</v>
      </c>
      <c r="AF239" s="12" t="s">
        <v>59</v>
      </c>
      <c r="AG239" s="96">
        <v>3</v>
      </c>
      <c r="AH239" s="12" t="s">
        <v>48</v>
      </c>
      <c r="AI239" s="12" t="s">
        <v>48</v>
      </c>
    </row>
    <row r="240" spans="2:35" ht="14.5" x14ac:dyDescent="0.35">
      <c r="B240" s="107" t="s">
        <v>723</v>
      </c>
      <c r="C240" s="12" t="s">
        <v>48</v>
      </c>
      <c r="D240" s="12" t="s">
        <v>49</v>
      </c>
      <c r="E240" s="12" t="s">
        <v>719</v>
      </c>
      <c r="F240" s="12" t="s">
        <v>48</v>
      </c>
      <c r="G240" s="12" t="s">
        <v>745</v>
      </c>
      <c r="H240" s="107" t="s">
        <v>746</v>
      </c>
      <c r="I240" s="12" t="s">
        <v>78</v>
      </c>
      <c r="J240" s="12" t="s">
        <v>54</v>
      </c>
      <c r="K240" s="12" t="s">
        <v>294</v>
      </c>
      <c r="L240" s="12" t="s">
        <v>84</v>
      </c>
      <c r="M240" s="95">
        <v>45817</v>
      </c>
      <c r="N240" s="12" t="s">
        <v>71</v>
      </c>
      <c r="O240" s="96" t="s">
        <v>48</v>
      </c>
      <c r="P240" s="12"/>
      <c r="Q240" s="13">
        <v>454178</v>
      </c>
      <c r="R240" s="12" t="s">
        <v>56</v>
      </c>
      <c r="S240" s="96">
        <f>Q240/V240</f>
        <v>468.7079463364293</v>
      </c>
      <c r="T240" s="12" t="s">
        <v>48</v>
      </c>
      <c r="U240" s="96" t="s">
        <v>3</v>
      </c>
      <c r="V240" s="96">
        <v>969</v>
      </c>
      <c r="W240" s="96">
        <v>2</v>
      </c>
      <c r="X240" s="14">
        <v>435388.3</v>
      </c>
      <c r="Y240" s="14">
        <v>432203</v>
      </c>
      <c r="Z240" s="15" t="s">
        <v>57</v>
      </c>
      <c r="AA240" s="12" t="s">
        <v>48</v>
      </c>
      <c r="AB240" s="12" t="s">
        <v>48</v>
      </c>
      <c r="AC240" s="12" t="s">
        <v>58</v>
      </c>
      <c r="AD240" s="12" t="s">
        <v>57</v>
      </c>
      <c r="AE240" s="12" t="s">
        <v>57</v>
      </c>
      <c r="AF240" s="12" t="s">
        <v>59</v>
      </c>
      <c r="AG240" s="96">
        <v>3</v>
      </c>
      <c r="AH240" s="12" t="s">
        <v>48</v>
      </c>
      <c r="AI240" s="12" t="s">
        <v>48</v>
      </c>
    </row>
    <row r="241" spans="2:35" ht="14.5" x14ac:dyDescent="0.35">
      <c r="B241" s="107" t="s">
        <v>747</v>
      </c>
      <c r="C241" s="12" t="s">
        <v>48</v>
      </c>
      <c r="D241" s="12" t="s">
        <v>49</v>
      </c>
      <c r="E241" s="12" t="s">
        <v>719</v>
      </c>
      <c r="F241" s="12" t="s">
        <v>48</v>
      </c>
      <c r="G241" s="12" t="s">
        <v>748</v>
      </c>
      <c r="H241" s="107" t="s">
        <v>749</v>
      </c>
      <c r="I241" s="12" t="s">
        <v>78</v>
      </c>
      <c r="J241" s="12" t="s">
        <v>128</v>
      </c>
      <c r="K241" s="12" t="s">
        <v>67</v>
      </c>
      <c r="L241" s="12" t="s">
        <v>68</v>
      </c>
      <c r="M241" s="95">
        <v>46227</v>
      </c>
      <c r="N241" s="12" t="s">
        <v>71</v>
      </c>
      <c r="O241" s="96" t="s">
        <v>48</v>
      </c>
      <c r="P241" s="12"/>
      <c r="Q241" s="13">
        <v>342080</v>
      </c>
      <c r="R241" s="12" t="s">
        <v>56</v>
      </c>
      <c r="S241" s="96">
        <v>0</v>
      </c>
      <c r="T241" s="12" t="s">
        <v>48</v>
      </c>
      <c r="U241" s="96">
        <v>521</v>
      </c>
      <c r="V241" s="96">
        <v>787</v>
      </c>
      <c r="W241" s="96">
        <v>0</v>
      </c>
      <c r="X241" s="14">
        <v>2086</v>
      </c>
      <c r="Y241" s="14">
        <v>2086</v>
      </c>
      <c r="Z241" s="15" t="s">
        <v>57</v>
      </c>
      <c r="AA241" s="12" t="s">
        <v>48</v>
      </c>
      <c r="AB241" s="12" t="s">
        <v>48</v>
      </c>
      <c r="AC241" s="12" t="s">
        <v>58</v>
      </c>
      <c r="AD241" s="12" t="s">
        <v>57</v>
      </c>
      <c r="AE241" s="12" t="s">
        <v>57</v>
      </c>
      <c r="AF241" s="12" t="s">
        <v>59</v>
      </c>
      <c r="AG241" s="96">
        <v>2</v>
      </c>
      <c r="AH241" s="12" t="s">
        <v>48</v>
      </c>
      <c r="AI241" s="12" t="s">
        <v>48</v>
      </c>
    </row>
    <row r="242" spans="2:35" ht="14.5" x14ac:dyDescent="0.35">
      <c r="B242" s="107" t="s">
        <v>750</v>
      </c>
      <c r="C242" s="12" t="s">
        <v>48</v>
      </c>
      <c r="D242" s="12" t="s">
        <v>49</v>
      </c>
      <c r="E242" s="12" t="s">
        <v>719</v>
      </c>
      <c r="F242" s="12" t="s">
        <v>48</v>
      </c>
      <c r="G242" s="12" t="s">
        <v>751</v>
      </c>
      <c r="H242" s="107" t="s">
        <v>752</v>
      </c>
      <c r="I242" s="12" t="s">
        <v>78</v>
      </c>
      <c r="J242" s="12" t="s">
        <v>128</v>
      </c>
      <c r="K242" s="12" t="s">
        <v>67</v>
      </c>
      <c r="L242" s="12" t="s">
        <v>68</v>
      </c>
      <c r="M242" s="95">
        <v>46052</v>
      </c>
      <c r="N242" s="12" t="s">
        <v>71</v>
      </c>
      <c r="O242" s="96" t="s">
        <v>48</v>
      </c>
      <c r="P242" s="12"/>
      <c r="Q242" s="13">
        <v>0</v>
      </c>
      <c r="R242" s="12" t="s">
        <v>56</v>
      </c>
      <c r="S242" s="96">
        <v>0</v>
      </c>
      <c r="T242" s="12" t="s">
        <v>48</v>
      </c>
      <c r="U242" s="96">
        <v>1140</v>
      </c>
      <c r="V242" s="96">
        <v>394</v>
      </c>
      <c r="W242" s="96">
        <v>4</v>
      </c>
      <c r="X242" s="14">
        <v>981</v>
      </c>
      <c r="Y242" s="14">
        <v>411.68</v>
      </c>
      <c r="Z242" s="15" t="s">
        <v>57</v>
      </c>
      <c r="AA242" s="12" t="s">
        <v>48</v>
      </c>
      <c r="AB242" s="12" t="s">
        <v>48</v>
      </c>
      <c r="AC242" s="12" t="s">
        <v>57</v>
      </c>
      <c r="AD242" s="12" t="s">
        <v>57</v>
      </c>
      <c r="AE242" s="12" t="s">
        <v>57</v>
      </c>
      <c r="AF242" s="12" t="s">
        <v>59</v>
      </c>
      <c r="AG242" s="96">
        <v>7</v>
      </c>
      <c r="AH242" s="12" t="s">
        <v>48</v>
      </c>
      <c r="AI242" s="12" t="s">
        <v>48</v>
      </c>
    </row>
    <row r="243" spans="2:35" ht="14.5" x14ac:dyDescent="0.35">
      <c r="B243" s="107" t="s">
        <v>753</v>
      </c>
      <c r="C243" s="12" t="s">
        <v>48</v>
      </c>
      <c r="D243" s="12" t="s">
        <v>49</v>
      </c>
      <c r="E243" s="12" t="s">
        <v>719</v>
      </c>
      <c r="F243" s="12" t="s">
        <v>48</v>
      </c>
      <c r="G243" s="12" t="s">
        <v>754</v>
      </c>
      <c r="H243" s="107" t="s">
        <v>755</v>
      </c>
      <c r="I243" s="12" t="s">
        <v>78</v>
      </c>
      <c r="J243" s="12" t="s">
        <v>128</v>
      </c>
      <c r="K243" s="12" t="s">
        <v>67</v>
      </c>
      <c r="L243" s="12" t="s">
        <v>68</v>
      </c>
      <c r="M243" s="95">
        <v>46094</v>
      </c>
      <c r="N243" s="12" t="s">
        <v>71</v>
      </c>
      <c r="O243" s="96" t="s">
        <v>48</v>
      </c>
      <c r="P243" s="12"/>
      <c r="Q243" s="13">
        <v>0</v>
      </c>
      <c r="R243" s="12" t="s">
        <v>56</v>
      </c>
      <c r="S243" s="96"/>
      <c r="T243" s="12" t="s">
        <v>48</v>
      </c>
      <c r="U243" s="96">
        <v>0</v>
      </c>
      <c r="V243" s="96">
        <v>0</v>
      </c>
      <c r="W243" s="96">
        <v>0</v>
      </c>
      <c r="X243" s="14">
        <v>1342.01</v>
      </c>
      <c r="Y243" s="14">
        <v>1342.01</v>
      </c>
      <c r="Z243" s="15" t="s">
        <v>57</v>
      </c>
      <c r="AA243" s="12" t="s">
        <v>48</v>
      </c>
      <c r="AB243" s="12" t="s">
        <v>48</v>
      </c>
      <c r="AC243" s="12" t="s">
        <v>57</v>
      </c>
      <c r="AD243" s="12" t="s">
        <v>2</v>
      </c>
      <c r="AE243" s="12" t="s">
        <v>2</v>
      </c>
      <c r="AF243" s="12" t="s">
        <v>59</v>
      </c>
      <c r="AG243" s="96">
        <v>0</v>
      </c>
      <c r="AH243" s="12" t="s">
        <v>48</v>
      </c>
      <c r="AI243" s="12" t="s">
        <v>48</v>
      </c>
    </row>
    <row r="244" spans="2:35" ht="14.5" x14ac:dyDescent="0.35">
      <c r="B244" s="107" t="s">
        <v>756</v>
      </c>
      <c r="C244" s="12" t="s">
        <v>48</v>
      </c>
      <c r="D244" s="12" t="s">
        <v>49</v>
      </c>
      <c r="E244" s="12" t="s">
        <v>719</v>
      </c>
      <c r="F244" s="12" t="s">
        <v>48</v>
      </c>
      <c r="G244" s="12" t="s">
        <v>757</v>
      </c>
      <c r="H244" s="107" t="s">
        <v>758</v>
      </c>
      <c r="I244" s="12" t="s">
        <v>78</v>
      </c>
      <c r="J244" s="12" t="s">
        <v>128</v>
      </c>
      <c r="K244" s="12" t="s">
        <v>67</v>
      </c>
      <c r="L244" s="12" t="s">
        <v>68</v>
      </c>
      <c r="M244" s="95">
        <v>46260</v>
      </c>
      <c r="N244" s="12" t="s">
        <v>71</v>
      </c>
      <c r="O244" s="96" t="s">
        <v>48</v>
      </c>
      <c r="P244" s="12"/>
      <c r="Q244" s="13">
        <v>0</v>
      </c>
      <c r="R244" s="12" t="s">
        <v>56</v>
      </c>
      <c r="S244" s="96"/>
      <c r="T244" s="12" t="s">
        <v>48</v>
      </c>
      <c r="U244" s="96">
        <v>130</v>
      </c>
      <c r="V244" s="96">
        <v>0</v>
      </c>
      <c r="W244" s="96">
        <v>0</v>
      </c>
      <c r="X244" s="14">
        <v>2068</v>
      </c>
      <c r="Y244" s="14">
        <v>2068</v>
      </c>
      <c r="Z244" s="15" t="s">
        <v>57</v>
      </c>
      <c r="AA244" s="12" t="s">
        <v>48</v>
      </c>
      <c r="AB244" s="12" t="s">
        <v>48</v>
      </c>
      <c r="AC244" s="12" t="s">
        <v>58</v>
      </c>
      <c r="AD244" s="12" t="s">
        <v>2</v>
      </c>
      <c r="AE244" s="12" t="s">
        <v>2</v>
      </c>
      <c r="AF244" s="12" t="s">
        <v>59</v>
      </c>
      <c r="AG244" s="96">
        <v>0</v>
      </c>
      <c r="AH244" s="12" t="s">
        <v>48</v>
      </c>
      <c r="AI244" s="12" t="s">
        <v>48</v>
      </c>
    </row>
    <row r="245" spans="2:35" ht="14.5" x14ac:dyDescent="0.35">
      <c r="B245" s="107" t="s">
        <v>759</v>
      </c>
      <c r="C245" s="12" t="s">
        <v>48</v>
      </c>
      <c r="D245" s="12" t="s">
        <v>49</v>
      </c>
      <c r="E245" s="12" t="s">
        <v>719</v>
      </c>
      <c r="F245" s="12" t="s">
        <v>48</v>
      </c>
      <c r="G245" s="12" t="s">
        <v>760</v>
      </c>
      <c r="H245" s="107" t="s">
        <v>761</v>
      </c>
      <c r="I245" s="12" t="s">
        <v>78</v>
      </c>
      <c r="J245" s="12" t="s">
        <v>128</v>
      </c>
      <c r="K245" s="12" t="s">
        <v>67</v>
      </c>
      <c r="L245" s="12" t="s">
        <v>68</v>
      </c>
      <c r="M245" s="95">
        <v>46302</v>
      </c>
      <c r="N245" s="12" t="s">
        <v>71</v>
      </c>
      <c r="O245" s="96" t="s">
        <v>48</v>
      </c>
      <c r="P245" s="12"/>
      <c r="Q245" s="13">
        <v>0</v>
      </c>
      <c r="R245" s="12" t="s">
        <v>56</v>
      </c>
      <c r="S245" s="96"/>
      <c r="T245" s="12" t="s">
        <v>48</v>
      </c>
      <c r="U245" s="96">
        <v>0</v>
      </c>
      <c r="V245" s="96">
        <v>0</v>
      </c>
      <c r="W245" s="96">
        <v>0</v>
      </c>
      <c r="X245" s="14">
        <v>0</v>
      </c>
      <c r="Y245" s="14">
        <v>0</v>
      </c>
      <c r="Z245" s="15" t="s">
        <v>57</v>
      </c>
      <c r="AA245" s="12" t="s">
        <v>48</v>
      </c>
      <c r="AB245" s="12" t="s">
        <v>48</v>
      </c>
      <c r="AC245" s="12" t="s">
        <v>57</v>
      </c>
      <c r="AD245" s="12" t="s">
        <v>2</v>
      </c>
      <c r="AE245" s="12" t="s">
        <v>2</v>
      </c>
      <c r="AF245" s="12" t="s">
        <v>59</v>
      </c>
      <c r="AG245" s="96">
        <v>0</v>
      </c>
      <c r="AH245" s="12" t="s">
        <v>48</v>
      </c>
      <c r="AI245" s="12" t="s">
        <v>48</v>
      </c>
    </row>
    <row r="246" spans="2:35" ht="14.5" x14ac:dyDescent="0.35">
      <c r="B246" s="107" t="s">
        <v>762</v>
      </c>
      <c r="C246" s="12" t="s">
        <v>48</v>
      </c>
      <c r="D246" s="12" t="s">
        <v>49</v>
      </c>
      <c r="E246" s="12" t="s">
        <v>719</v>
      </c>
      <c r="F246" s="12" t="s">
        <v>48</v>
      </c>
      <c r="G246" s="12" t="s">
        <v>763</v>
      </c>
      <c r="H246" s="107" t="s">
        <v>764</v>
      </c>
      <c r="I246" s="12" t="s">
        <v>78</v>
      </c>
      <c r="J246" s="12" t="s">
        <v>54</v>
      </c>
      <c r="K246" s="12" t="s">
        <v>67</v>
      </c>
      <c r="L246" s="12" t="s">
        <v>68</v>
      </c>
      <c r="M246" s="95">
        <v>46419</v>
      </c>
      <c r="N246" s="12" t="s">
        <v>71</v>
      </c>
      <c r="O246" s="96" t="s">
        <v>48</v>
      </c>
      <c r="P246" s="12"/>
      <c r="Q246" s="13">
        <v>0</v>
      </c>
      <c r="R246" s="12" t="s">
        <v>56</v>
      </c>
      <c r="S246" s="96"/>
      <c r="T246" s="12" t="s">
        <v>48</v>
      </c>
      <c r="U246" s="96">
        <v>0</v>
      </c>
      <c r="V246" s="96">
        <v>0</v>
      </c>
      <c r="W246" s="96">
        <v>0</v>
      </c>
      <c r="X246" s="14">
        <v>0</v>
      </c>
      <c r="Y246" s="14">
        <v>0</v>
      </c>
      <c r="Z246" s="15" t="s">
        <v>57</v>
      </c>
      <c r="AA246" s="12" t="s">
        <v>48</v>
      </c>
      <c r="AB246" s="12" t="s">
        <v>48</v>
      </c>
      <c r="AC246" s="12" t="s">
        <v>57</v>
      </c>
      <c r="AD246" s="12" t="s">
        <v>2</v>
      </c>
      <c r="AE246" s="12" t="s">
        <v>2</v>
      </c>
      <c r="AF246" s="12" t="s">
        <v>59</v>
      </c>
      <c r="AG246" s="96">
        <v>0</v>
      </c>
      <c r="AH246" s="12" t="s">
        <v>48</v>
      </c>
      <c r="AI246" s="12" t="s">
        <v>48</v>
      </c>
    </row>
    <row r="247" spans="2:35" ht="14.5" x14ac:dyDescent="0.35">
      <c r="B247" s="12" t="s">
        <v>765</v>
      </c>
      <c r="C247" s="12" t="s">
        <v>48</v>
      </c>
      <c r="D247" s="12" t="s">
        <v>102</v>
      </c>
      <c r="E247" s="12" t="s">
        <v>766</v>
      </c>
      <c r="F247" s="12" t="s">
        <v>48</v>
      </c>
      <c r="G247" s="12" t="s">
        <v>767</v>
      </c>
      <c r="H247" s="12" t="s">
        <v>768</v>
      </c>
      <c r="I247" s="12" t="s">
        <v>78</v>
      </c>
      <c r="J247" s="12" t="s">
        <v>66</v>
      </c>
      <c r="K247" s="12" t="s">
        <v>67</v>
      </c>
      <c r="L247" s="12" t="s">
        <v>119</v>
      </c>
      <c r="M247" s="95">
        <v>44960</v>
      </c>
      <c r="N247" s="12" t="s">
        <v>72</v>
      </c>
      <c r="O247" s="96" t="s">
        <v>48</v>
      </c>
      <c r="P247" s="12"/>
      <c r="Q247" s="13">
        <v>181849</v>
      </c>
      <c r="R247" s="12" t="s">
        <v>72</v>
      </c>
      <c r="S247" s="96">
        <f>Q247/V247</f>
        <v>596.22622950819675</v>
      </c>
      <c r="T247" s="12" t="s">
        <v>48</v>
      </c>
      <c r="U247" s="13">
        <v>809</v>
      </c>
      <c r="V247" s="96">
        <v>305</v>
      </c>
      <c r="W247" s="96">
        <v>4</v>
      </c>
      <c r="X247" s="18">
        <v>339956.75</v>
      </c>
      <c r="Y247" s="18">
        <v>0</v>
      </c>
      <c r="Z247" s="15" t="s">
        <v>58</v>
      </c>
      <c r="AA247" s="12" t="s">
        <v>48</v>
      </c>
      <c r="AB247" s="12" t="s">
        <v>48</v>
      </c>
      <c r="AC247" s="12" t="s">
        <v>58</v>
      </c>
      <c r="AD247" s="12" t="s">
        <v>57</v>
      </c>
      <c r="AE247" s="12" t="s">
        <v>57</v>
      </c>
      <c r="AF247" s="12" t="s">
        <v>80</v>
      </c>
      <c r="AG247" s="96">
        <v>0</v>
      </c>
      <c r="AH247" s="12" t="s">
        <v>48</v>
      </c>
      <c r="AI247" s="12" t="s">
        <v>48</v>
      </c>
    </row>
    <row r="248" spans="2:35" ht="14.5" x14ac:dyDescent="0.35">
      <c r="B248" s="107" t="s">
        <v>120</v>
      </c>
      <c r="C248" s="12" t="s">
        <v>48</v>
      </c>
      <c r="D248" s="12" t="s">
        <v>102</v>
      </c>
      <c r="E248" s="12" t="s">
        <v>769</v>
      </c>
      <c r="F248" s="12" t="s">
        <v>48</v>
      </c>
      <c r="G248" s="12" t="s">
        <v>770</v>
      </c>
      <c r="H248" s="107" t="s">
        <v>771</v>
      </c>
      <c r="I248" s="12" t="s">
        <v>53</v>
      </c>
      <c r="J248" s="12"/>
      <c r="K248" s="12" t="s">
        <v>67</v>
      </c>
      <c r="L248" s="12" t="s">
        <v>68</v>
      </c>
      <c r="M248" s="95">
        <v>45632</v>
      </c>
      <c r="N248" s="12" t="s">
        <v>71</v>
      </c>
      <c r="O248" s="96" t="s">
        <v>48</v>
      </c>
      <c r="P248" s="12"/>
      <c r="Q248" s="13">
        <v>4467.99</v>
      </c>
      <c r="R248" s="12" t="s">
        <v>56</v>
      </c>
      <c r="S248" s="96">
        <v>0</v>
      </c>
      <c r="T248" s="12" t="s">
        <v>48</v>
      </c>
      <c r="U248" s="96" t="s">
        <v>3</v>
      </c>
      <c r="V248" s="96">
        <v>0</v>
      </c>
      <c r="W248" s="96">
        <v>0</v>
      </c>
      <c r="X248" s="14">
        <v>0</v>
      </c>
      <c r="Y248" s="14">
        <v>0</v>
      </c>
      <c r="Z248" s="15" t="s">
        <v>57</v>
      </c>
      <c r="AA248" s="12" t="s">
        <v>48</v>
      </c>
      <c r="AB248" s="12" t="s">
        <v>48</v>
      </c>
      <c r="AC248" s="12" t="s">
        <v>58</v>
      </c>
      <c r="AD248" s="12" t="s">
        <v>57</v>
      </c>
      <c r="AE248" s="12" t="s">
        <v>57</v>
      </c>
      <c r="AF248" s="12" t="s">
        <v>80</v>
      </c>
      <c r="AG248" s="96">
        <v>2</v>
      </c>
      <c r="AH248" s="12" t="s">
        <v>48</v>
      </c>
      <c r="AI248" s="12" t="s">
        <v>48</v>
      </c>
    </row>
    <row r="249" spans="2:35" ht="14.5" x14ac:dyDescent="0.35">
      <c r="B249" s="107" t="s">
        <v>772</v>
      </c>
      <c r="C249" s="12" t="s">
        <v>48</v>
      </c>
      <c r="D249" s="12" t="s">
        <v>487</v>
      </c>
      <c r="E249" s="12" t="s">
        <v>773</v>
      </c>
      <c r="F249" s="120" t="s">
        <v>48</v>
      </c>
      <c r="G249" s="12" t="s">
        <v>774</v>
      </c>
      <c r="H249" s="107" t="s">
        <v>775</v>
      </c>
      <c r="I249" s="12" t="s">
        <v>89</v>
      </c>
      <c r="J249" s="12" t="s">
        <v>54</v>
      </c>
      <c r="K249" s="12" t="s">
        <v>55</v>
      </c>
      <c r="L249" s="12"/>
      <c r="M249" s="95" t="s">
        <v>48</v>
      </c>
      <c r="N249" s="12"/>
      <c r="O249" s="96" t="s">
        <v>48</v>
      </c>
      <c r="P249" s="12"/>
      <c r="Q249" s="13">
        <v>0</v>
      </c>
      <c r="R249" s="12"/>
      <c r="S249" s="96">
        <v>0</v>
      </c>
      <c r="T249" s="12" t="s">
        <v>48</v>
      </c>
      <c r="U249" s="96">
        <v>0</v>
      </c>
      <c r="V249" s="96">
        <v>0</v>
      </c>
      <c r="W249" s="96">
        <v>0</v>
      </c>
      <c r="X249" s="14" t="s">
        <v>60</v>
      </c>
      <c r="Y249" s="14" t="s">
        <v>60</v>
      </c>
      <c r="Z249" s="15" t="s">
        <v>57</v>
      </c>
      <c r="AA249" s="12" t="s">
        <v>48</v>
      </c>
      <c r="AB249" s="12" t="s">
        <v>48</v>
      </c>
      <c r="AC249" s="12" t="s">
        <v>57</v>
      </c>
      <c r="AD249" s="12" t="s">
        <v>57</v>
      </c>
      <c r="AE249" s="12" t="s">
        <v>57</v>
      </c>
      <c r="AF249" s="12" t="s">
        <v>80</v>
      </c>
      <c r="AG249" s="96" t="s">
        <v>60</v>
      </c>
      <c r="AH249" s="12" t="s">
        <v>48</v>
      </c>
      <c r="AI249" s="12" t="s">
        <v>48</v>
      </c>
    </row>
    <row r="250" spans="2:35" ht="14.5" x14ac:dyDescent="0.35">
      <c r="B250" s="107" t="s">
        <v>776</v>
      </c>
      <c r="C250" s="12" t="s">
        <v>48</v>
      </c>
      <c r="D250" s="12" t="s">
        <v>102</v>
      </c>
      <c r="E250" s="12" t="s">
        <v>773</v>
      </c>
      <c r="F250" s="12" t="s">
        <v>777</v>
      </c>
      <c r="G250" s="12" t="s">
        <v>778</v>
      </c>
      <c r="H250" s="107" t="s">
        <v>779</v>
      </c>
      <c r="I250" s="12" t="s">
        <v>78</v>
      </c>
      <c r="J250" s="12" t="s">
        <v>128</v>
      </c>
      <c r="K250" s="12" t="s">
        <v>67</v>
      </c>
      <c r="L250" s="12" t="s">
        <v>68</v>
      </c>
      <c r="M250" s="95">
        <v>46244</v>
      </c>
      <c r="N250" s="12" t="s">
        <v>71</v>
      </c>
      <c r="O250" s="96" t="s">
        <v>48</v>
      </c>
      <c r="P250" s="12"/>
      <c r="Q250" s="13">
        <v>613762</v>
      </c>
      <c r="R250" s="12" t="s">
        <v>56</v>
      </c>
      <c r="S250" s="96"/>
      <c r="T250" s="12" t="s">
        <v>48</v>
      </c>
      <c r="U250" s="96" t="s">
        <v>3</v>
      </c>
      <c r="V250" s="96">
        <v>857</v>
      </c>
      <c r="W250" s="96">
        <v>3</v>
      </c>
      <c r="X250" s="14">
        <v>147</v>
      </c>
      <c r="Y250" s="14">
        <v>147</v>
      </c>
      <c r="Z250" s="15" t="s">
        <v>57</v>
      </c>
      <c r="AA250" s="12" t="s">
        <v>48</v>
      </c>
      <c r="AB250" s="12" t="s">
        <v>48</v>
      </c>
      <c r="AC250" s="12" t="s">
        <v>58</v>
      </c>
      <c r="AD250" s="12" t="s">
        <v>2</v>
      </c>
      <c r="AE250" s="12" t="s">
        <v>2</v>
      </c>
      <c r="AF250" s="12" t="s">
        <v>80</v>
      </c>
      <c r="AG250" s="96">
        <v>6</v>
      </c>
      <c r="AH250" s="12" t="s">
        <v>48</v>
      </c>
      <c r="AI250" s="12" t="s">
        <v>48</v>
      </c>
    </row>
    <row r="251" spans="2:35" ht="14.5" x14ac:dyDescent="0.35">
      <c r="B251" s="107" t="s">
        <v>780</v>
      </c>
      <c r="C251" s="12" t="s">
        <v>48</v>
      </c>
      <c r="D251" s="12" t="s">
        <v>102</v>
      </c>
      <c r="E251" s="12" t="s">
        <v>773</v>
      </c>
      <c r="F251" s="12" t="s">
        <v>777</v>
      </c>
      <c r="G251" s="94" t="s">
        <v>781</v>
      </c>
      <c r="H251" s="107" t="s">
        <v>782</v>
      </c>
      <c r="I251" s="12" t="s">
        <v>78</v>
      </c>
      <c r="J251" s="12" t="s">
        <v>128</v>
      </c>
      <c r="K251" s="12" t="s">
        <v>55</v>
      </c>
      <c r="L251" s="12"/>
      <c r="M251" s="95" t="s">
        <v>48</v>
      </c>
      <c r="N251" s="12"/>
      <c r="O251" s="96" t="s">
        <v>48</v>
      </c>
      <c r="P251" s="12"/>
      <c r="Q251" s="13">
        <v>0</v>
      </c>
      <c r="R251" s="12"/>
      <c r="S251" s="96"/>
      <c r="T251" s="12" t="s">
        <v>48</v>
      </c>
      <c r="U251" s="96">
        <v>0</v>
      </c>
      <c r="V251" s="96">
        <v>0</v>
      </c>
      <c r="W251" s="96">
        <v>0</v>
      </c>
      <c r="X251" s="14">
        <v>0</v>
      </c>
      <c r="Y251" s="14">
        <v>0</v>
      </c>
      <c r="Z251" s="15" t="s">
        <v>57</v>
      </c>
      <c r="AA251" s="12" t="s">
        <v>48</v>
      </c>
      <c r="AB251" s="12" t="s">
        <v>48</v>
      </c>
      <c r="AC251" s="12" t="s">
        <v>58</v>
      </c>
      <c r="AD251" s="12" t="s">
        <v>57</v>
      </c>
      <c r="AE251" s="12" t="s">
        <v>57</v>
      </c>
      <c r="AF251" s="12" t="s">
        <v>59</v>
      </c>
      <c r="AG251" s="96">
        <v>0</v>
      </c>
      <c r="AH251" s="12" t="s">
        <v>48</v>
      </c>
      <c r="AI251" s="12" t="s">
        <v>48</v>
      </c>
    </row>
    <row r="252" spans="2:35" ht="14.5" x14ac:dyDescent="0.35">
      <c r="B252" s="107" t="s">
        <v>772</v>
      </c>
      <c r="C252" s="12" t="s">
        <v>48</v>
      </c>
      <c r="D252" s="12" t="s">
        <v>102</v>
      </c>
      <c r="E252" s="12" t="s">
        <v>783</v>
      </c>
      <c r="F252" s="12" t="s">
        <v>48</v>
      </c>
      <c r="G252" s="12" t="s">
        <v>784</v>
      </c>
      <c r="H252" s="107" t="s">
        <v>775</v>
      </c>
      <c r="I252" s="12" t="s">
        <v>53</v>
      </c>
      <c r="J252" s="12" t="s">
        <v>54</v>
      </c>
      <c r="K252" s="12" t="s">
        <v>55</v>
      </c>
      <c r="L252" s="12"/>
      <c r="M252" s="95" t="s">
        <v>48</v>
      </c>
      <c r="N252" s="12"/>
      <c r="O252" s="96" t="s">
        <v>48</v>
      </c>
      <c r="P252" s="12"/>
      <c r="Q252" s="13">
        <v>0</v>
      </c>
      <c r="R252" s="12"/>
      <c r="S252" s="96">
        <v>0</v>
      </c>
      <c r="T252" s="12" t="s">
        <v>48</v>
      </c>
      <c r="U252" s="96">
        <v>0</v>
      </c>
      <c r="V252" s="96">
        <v>0</v>
      </c>
      <c r="W252" s="96">
        <v>0</v>
      </c>
      <c r="X252" s="14">
        <v>0</v>
      </c>
      <c r="Y252" s="14">
        <v>0</v>
      </c>
      <c r="Z252" s="15" t="s">
        <v>57</v>
      </c>
      <c r="AA252" s="12" t="s">
        <v>48</v>
      </c>
      <c r="AB252" s="12" t="s">
        <v>48</v>
      </c>
      <c r="AC252" s="12" t="s">
        <v>57</v>
      </c>
      <c r="AD252" s="12" t="s">
        <v>57</v>
      </c>
      <c r="AE252" s="12" t="s">
        <v>57</v>
      </c>
      <c r="AF252" s="12" t="s">
        <v>80</v>
      </c>
      <c r="AG252" s="96">
        <v>0</v>
      </c>
      <c r="AH252" s="12" t="s">
        <v>48</v>
      </c>
      <c r="AI252" s="12" t="s">
        <v>48</v>
      </c>
    </row>
    <row r="253" spans="2:35" ht="14.5" x14ac:dyDescent="0.35">
      <c r="B253" s="107" t="s">
        <v>785</v>
      </c>
      <c r="C253" s="12" t="s">
        <v>48</v>
      </c>
      <c r="D253" s="12" t="s">
        <v>102</v>
      </c>
      <c r="E253" s="12" t="s">
        <v>783</v>
      </c>
      <c r="F253" s="12" t="s">
        <v>48</v>
      </c>
      <c r="G253" s="12" t="s">
        <v>786</v>
      </c>
      <c r="H253" s="107" t="s">
        <v>775</v>
      </c>
      <c r="I253" s="12" t="s">
        <v>53</v>
      </c>
      <c r="J253" s="12" t="s">
        <v>54</v>
      </c>
      <c r="K253" s="12" t="s">
        <v>67</v>
      </c>
      <c r="L253" s="12" t="s">
        <v>84</v>
      </c>
      <c r="M253" s="95">
        <v>45982</v>
      </c>
      <c r="N253" s="12" t="s">
        <v>71</v>
      </c>
      <c r="O253" s="96" t="s">
        <v>48</v>
      </c>
      <c r="P253" s="12"/>
      <c r="Q253" s="13">
        <v>604249.28</v>
      </c>
      <c r="R253" s="12" t="s">
        <v>56</v>
      </c>
      <c r="S253" s="96">
        <f>Q253/V253</f>
        <v>479.94382843526608</v>
      </c>
      <c r="T253" s="12" t="s">
        <v>48</v>
      </c>
      <c r="U253" s="96" t="s">
        <v>3</v>
      </c>
      <c r="V253" s="96">
        <v>1259</v>
      </c>
      <c r="W253" s="96">
        <v>1</v>
      </c>
      <c r="X253" s="14">
        <v>530609</v>
      </c>
      <c r="Y253" s="14">
        <v>524651</v>
      </c>
      <c r="Z253" s="15" t="s">
        <v>57</v>
      </c>
      <c r="AA253" s="12" t="s">
        <v>48</v>
      </c>
      <c r="AB253" s="12" t="s">
        <v>48</v>
      </c>
      <c r="AC253" s="12" t="s">
        <v>57</v>
      </c>
      <c r="AD253" s="12" t="s">
        <v>57</v>
      </c>
      <c r="AE253" s="12" t="s">
        <v>57</v>
      </c>
      <c r="AF253" s="12" t="s">
        <v>80</v>
      </c>
      <c r="AG253" s="96">
        <v>4</v>
      </c>
      <c r="AH253" s="12" t="s">
        <v>48</v>
      </c>
      <c r="AI253" s="12" t="s">
        <v>48</v>
      </c>
    </row>
    <row r="254" spans="2:35" ht="14.5" x14ac:dyDescent="0.35">
      <c r="B254" s="107" t="s">
        <v>776</v>
      </c>
      <c r="C254" s="12" t="s">
        <v>48</v>
      </c>
      <c r="D254" s="12" t="s">
        <v>102</v>
      </c>
      <c r="E254" s="12" t="s">
        <v>783</v>
      </c>
      <c r="F254" s="12" t="s">
        <v>48</v>
      </c>
      <c r="G254" s="94" t="s">
        <v>787</v>
      </c>
      <c r="H254" s="107" t="s">
        <v>779</v>
      </c>
      <c r="I254" s="12" t="s">
        <v>53</v>
      </c>
      <c r="J254" s="12" t="s">
        <v>128</v>
      </c>
      <c r="K254" s="12" t="s">
        <v>55</v>
      </c>
      <c r="L254" s="12"/>
      <c r="M254" s="95" t="s">
        <v>48</v>
      </c>
      <c r="N254" s="12"/>
      <c r="O254" s="96" t="s">
        <v>48</v>
      </c>
      <c r="P254" s="12"/>
      <c r="Q254" s="13">
        <v>0</v>
      </c>
      <c r="R254" s="12"/>
      <c r="S254" s="96">
        <v>0</v>
      </c>
      <c r="T254" s="12" t="s">
        <v>48</v>
      </c>
      <c r="U254" s="96">
        <v>0</v>
      </c>
      <c r="V254" s="96"/>
      <c r="W254" s="96"/>
      <c r="X254" s="14">
        <v>0</v>
      </c>
      <c r="Y254" s="14">
        <v>0</v>
      </c>
      <c r="Z254" s="15" t="s">
        <v>57</v>
      </c>
      <c r="AA254" s="12" t="s">
        <v>48</v>
      </c>
      <c r="AB254" s="12" t="s">
        <v>48</v>
      </c>
      <c r="AC254" s="12" t="s">
        <v>58</v>
      </c>
      <c r="AD254" s="12" t="s">
        <v>57</v>
      </c>
      <c r="AE254" s="12" t="s">
        <v>57</v>
      </c>
      <c r="AF254" s="12" t="s">
        <v>80</v>
      </c>
      <c r="AG254" s="118">
        <v>0</v>
      </c>
      <c r="AH254" s="12" t="s">
        <v>48</v>
      </c>
      <c r="AI254" s="12" t="s">
        <v>48</v>
      </c>
    </row>
    <row r="255" spans="2:35" ht="14.5" x14ac:dyDescent="0.35">
      <c r="B255" s="12" t="s">
        <v>66</v>
      </c>
      <c r="C255" s="12" t="s">
        <v>48</v>
      </c>
      <c r="D255" s="12" t="s">
        <v>487</v>
      </c>
      <c r="E255" s="12" t="s">
        <v>788</v>
      </c>
      <c r="F255" s="120" t="s">
        <v>789</v>
      </c>
      <c r="G255" s="94" t="s">
        <v>790</v>
      </c>
      <c r="H255" s="12" t="s">
        <v>791</v>
      </c>
      <c r="I255" s="12" t="s">
        <v>89</v>
      </c>
      <c r="J255" s="12" t="s">
        <v>66</v>
      </c>
      <c r="K255" s="12" t="s">
        <v>67</v>
      </c>
      <c r="L255" s="12" t="s">
        <v>119</v>
      </c>
      <c r="M255" s="95">
        <v>46014</v>
      </c>
      <c r="N255" s="12" t="s">
        <v>72</v>
      </c>
      <c r="O255" s="96">
        <v>10526</v>
      </c>
      <c r="P255" s="12" t="s">
        <v>90</v>
      </c>
      <c r="Q255" s="17">
        <f>X255</f>
        <v>584556.82000000007</v>
      </c>
      <c r="R255" s="12" t="s">
        <v>72</v>
      </c>
      <c r="S255" s="96">
        <f>Q255/V255</f>
        <v>55.534563936918111</v>
      </c>
      <c r="T255" s="12" t="s">
        <v>48</v>
      </c>
      <c r="U255" s="96">
        <v>3615</v>
      </c>
      <c r="V255" s="96">
        <f>O255</f>
        <v>10526</v>
      </c>
      <c r="W255" s="96">
        <v>106</v>
      </c>
      <c r="X255" s="16">
        <v>584556.82000000007</v>
      </c>
      <c r="Y255" s="16">
        <v>108330.53000000003</v>
      </c>
      <c r="Z255" s="15" t="s">
        <v>58</v>
      </c>
      <c r="AA255" s="12" t="s">
        <v>58</v>
      </c>
      <c r="AB255" s="12" t="s">
        <v>91</v>
      </c>
      <c r="AC255" s="12" t="s">
        <v>57</v>
      </c>
      <c r="AD255" s="12" t="s">
        <v>57</v>
      </c>
      <c r="AE255" s="12" t="s">
        <v>57</v>
      </c>
      <c r="AF255" s="12" t="s">
        <v>80</v>
      </c>
      <c r="AG255" s="96">
        <v>57</v>
      </c>
      <c r="AH255" s="12" t="s">
        <v>48</v>
      </c>
      <c r="AI255" s="12" t="s">
        <v>48</v>
      </c>
    </row>
    <row r="256" spans="2:35" ht="14.5" x14ac:dyDescent="0.35">
      <c r="B256" s="107" t="s">
        <v>792</v>
      </c>
      <c r="C256" s="12" t="s">
        <v>48</v>
      </c>
      <c r="D256" s="12" t="s">
        <v>487</v>
      </c>
      <c r="E256" s="12" t="s">
        <v>788</v>
      </c>
      <c r="F256" s="12" t="s">
        <v>48</v>
      </c>
      <c r="G256" s="12" t="s">
        <v>793</v>
      </c>
      <c r="H256" s="107" t="s">
        <v>794</v>
      </c>
      <c r="I256" s="12" t="s">
        <v>53</v>
      </c>
      <c r="J256" s="12" t="s">
        <v>128</v>
      </c>
      <c r="K256" s="12" t="s">
        <v>294</v>
      </c>
      <c r="L256" s="12" t="s">
        <v>68</v>
      </c>
      <c r="M256" s="95">
        <v>46113</v>
      </c>
      <c r="N256" s="12" t="s">
        <v>71</v>
      </c>
      <c r="O256" s="96" t="s">
        <v>48</v>
      </c>
      <c r="P256" s="12"/>
      <c r="Q256" s="13">
        <v>483895</v>
      </c>
      <c r="R256" s="12" t="s">
        <v>56</v>
      </c>
      <c r="S256" s="96">
        <v>0</v>
      </c>
      <c r="T256" s="12" t="s">
        <v>48</v>
      </c>
      <c r="U256" s="96" t="s">
        <v>3</v>
      </c>
      <c r="V256" s="96">
        <v>1029</v>
      </c>
      <c r="W256" s="96">
        <v>1</v>
      </c>
      <c r="X256" s="14">
        <v>5332</v>
      </c>
      <c r="Y256" s="14">
        <v>5322</v>
      </c>
      <c r="Z256" s="15" t="s">
        <v>57</v>
      </c>
      <c r="AA256" s="12" t="s">
        <v>48</v>
      </c>
      <c r="AB256" s="12" t="s">
        <v>48</v>
      </c>
      <c r="AC256" s="12" t="s">
        <v>58</v>
      </c>
      <c r="AD256" s="12" t="s">
        <v>57</v>
      </c>
      <c r="AE256" s="12" t="s">
        <v>57</v>
      </c>
      <c r="AF256" s="12" t="s">
        <v>356</v>
      </c>
      <c r="AG256" s="96">
        <v>4</v>
      </c>
      <c r="AH256" s="12" t="s">
        <v>48</v>
      </c>
      <c r="AI256" s="12" t="s">
        <v>48</v>
      </c>
    </row>
    <row r="257" spans="2:35" ht="14.5" x14ac:dyDescent="0.35">
      <c r="B257" s="107" t="s">
        <v>795</v>
      </c>
      <c r="C257" s="12" t="s">
        <v>48</v>
      </c>
      <c r="D257" s="12" t="s">
        <v>75</v>
      </c>
      <c r="E257" s="12" t="s">
        <v>796</v>
      </c>
      <c r="F257" s="12" t="s">
        <v>48</v>
      </c>
      <c r="G257" s="12" t="s">
        <v>797</v>
      </c>
      <c r="H257" s="107" t="s">
        <v>798</v>
      </c>
      <c r="I257" s="12" t="s">
        <v>78</v>
      </c>
      <c r="J257" s="12" t="s">
        <v>54</v>
      </c>
      <c r="K257" s="12" t="s">
        <v>294</v>
      </c>
      <c r="L257" s="12" t="s">
        <v>84</v>
      </c>
      <c r="M257" s="95">
        <v>44900</v>
      </c>
      <c r="N257" s="12" t="s">
        <v>71</v>
      </c>
      <c r="O257" s="96" t="s">
        <v>48</v>
      </c>
      <c r="P257" s="12"/>
      <c r="Q257" s="13">
        <v>316385</v>
      </c>
      <c r="R257" s="12" t="s">
        <v>56</v>
      </c>
      <c r="S257" s="96">
        <f>Q257/V257</f>
        <v>266.76644182124789</v>
      </c>
      <c r="T257" s="12" t="s">
        <v>48</v>
      </c>
      <c r="U257" s="96" t="s">
        <v>3</v>
      </c>
      <c r="V257" s="96">
        <v>1186</v>
      </c>
      <c r="W257" s="96">
        <v>7</v>
      </c>
      <c r="X257" s="14">
        <v>494924</v>
      </c>
      <c r="Y257" s="14">
        <v>51217</v>
      </c>
      <c r="Z257" s="15" t="s">
        <v>57</v>
      </c>
      <c r="AA257" s="12" t="s">
        <v>48</v>
      </c>
      <c r="AB257" s="12" t="s">
        <v>48</v>
      </c>
      <c r="AC257" s="12" t="s">
        <v>58</v>
      </c>
      <c r="AD257" s="12" t="s">
        <v>57</v>
      </c>
      <c r="AE257" s="12" t="s">
        <v>57</v>
      </c>
      <c r="AF257" s="12" t="s">
        <v>80</v>
      </c>
      <c r="AG257" s="96">
        <v>5</v>
      </c>
      <c r="AH257" s="12" t="s">
        <v>48</v>
      </c>
      <c r="AI257" s="12" t="s">
        <v>48</v>
      </c>
    </row>
    <row r="258" spans="2:35" ht="14.5" x14ac:dyDescent="0.35">
      <c r="B258" s="12" t="s">
        <v>799</v>
      </c>
      <c r="C258" s="12" t="s">
        <v>48</v>
      </c>
      <c r="D258" s="12" t="s">
        <v>75</v>
      </c>
      <c r="E258" s="12" t="s">
        <v>796</v>
      </c>
      <c r="F258" s="12" t="s">
        <v>48</v>
      </c>
      <c r="G258" s="12" t="s">
        <v>800</v>
      </c>
      <c r="H258" s="12" t="s">
        <v>801</v>
      </c>
      <c r="I258" s="12" t="s">
        <v>78</v>
      </c>
      <c r="J258" s="12" t="s">
        <v>66</v>
      </c>
      <c r="K258" s="12" t="s">
        <v>67</v>
      </c>
      <c r="L258" s="12" t="s">
        <v>84</v>
      </c>
      <c r="M258" s="95">
        <v>45208</v>
      </c>
      <c r="N258" s="12" t="s">
        <v>71</v>
      </c>
      <c r="O258" s="96" t="s">
        <v>48</v>
      </c>
      <c r="P258" s="12"/>
      <c r="Q258" s="13">
        <v>80447</v>
      </c>
      <c r="R258" s="12" t="s">
        <v>56</v>
      </c>
      <c r="S258" s="96">
        <f>Q258/V258</f>
        <v>300.17537313432837</v>
      </c>
      <c r="T258" s="12" t="s">
        <v>48</v>
      </c>
      <c r="U258" s="13" t="s">
        <v>3</v>
      </c>
      <c r="V258" s="96">
        <v>268</v>
      </c>
      <c r="W258" s="96">
        <v>0</v>
      </c>
      <c r="X258" s="14">
        <v>219079.19</v>
      </c>
      <c r="Y258" s="14">
        <v>0</v>
      </c>
      <c r="Z258" s="15" t="s">
        <v>57</v>
      </c>
      <c r="AA258" s="12" t="s">
        <v>48</v>
      </c>
      <c r="AB258" s="12" t="s">
        <v>48</v>
      </c>
      <c r="AC258" s="12" t="s">
        <v>58</v>
      </c>
      <c r="AD258" s="12" t="s">
        <v>57</v>
      </c>
      <c r="AE258" s="12" t="s">
        <v>57</v>
      </c>
      <c r="AF258" s="12" t="s">
        <v>80</v>
      </c>
      <c r="AG258" s="96">
        <v>3</v>
      </c>
      <c r="AH258" s="12" t="s">
        <v>48</v>
      </c>
      <c r="AI258" s="12" t="s">
        <v>48</v>
      </c>
    </row>
    <row r="259" spans="2:35" ht="14.5" x14ac:dyDescent="0.35">
      <c r="B259" s="107" t="s">
        <v>802</v>
      </c>
      <c r="C259" s="12" t="s">
        <v>48</v>
      </c>
      <c r="D259" s="12" t="s">
        <v>75</v>
      </c>
      <c r="E259" s="12" t="s">
        <v>796</v>
      </c>
      <c r="F259" s="12" t="s">
        <v>48</v>
      </c>
      <c r="G259" s="12" t="s">
        <v>803</v>
      </c>
      <c r="H259" s="107" t="s">
        <v>804</v>
      </c>
      <c r="I259" s="12" t="s">
        <v>78</v>
      </c>
      <c r="J259" s="12" t="s">
        <v>128</v>
      </c>
      <c r="K259" s="12" t="s">
        <v>55</v>
      </c>
      <c r="L259" s="12"/>
      <c r="M259" s="95" t="s">
        <v>48</v>
      </c>
      <c r="N259" s="12"/>
      <c r="O259" s="96" t="s">
        <v>48</v>
      </c>
      <c r="P259" s="12"/>
      <c r="Q259" s="13">
        <v>9319</v>
      </c>
      <c r="R259" s="12" t="s">
        <v>56</v>
      </c>
      <c r="S259" s="96">
        <f>Q259/V259</f>
        <v>198.27659574468086</v>
      </c>
      <c r="T259" s="12" t="s">
        <v>48</v>
      </c>
      <c r="U259" s="96">
        <v>0</v>
      </c>
      <c r="V259" s="96">
        <v>47</v>
      </c>
      <c r="W259" s="96">
        <v>4</v>
      </c>
      <c r="X259" s="14">
        <v>0</v>
      </c>
      <c r="Y259" s="14">
        <v>0</v>
      </c>
      <c r="Z259" s="15" t="s">
        <v>57</v>
      </c>
      <c r="AA259" s="12" t="s">
        <v>48</v>
      </c>
      <c r="AB259" s="12" t="s">
        <v>48</v>
      </c>
      <c r="AC259" s="12" t="s">
        <v>58</v>
      </c>
      <c r="AD259" s="12" t="s">
        <v>57</v>
      </c>
      <c r="AE259" s="12" t="s">
        <v>57</v>
      </c>
      <c r="AF259" s="12" t="s">
        <v>80</v>
      </c>
      <c r="AG259" s="96">
        <v>1</v>
      </c>
      <c r="AH259" s="12" t="s">
        <v>48</v>
      </c>
      <c r="AI259" s="12" t="s">
        <v>48</v>
      </c>
    </row>
    <row r="260" spans="2:35" ht="14.5" x14ac:dyDescent="0.35">
      <c r="B260" s="107" t="s">
        <v>805</v>
      </c>
      <c r="C260" s="12" t="s">
        <v>48</v>
      </c>
      <c r="D260" s="12" t="s">
        <v>75</v>
      </c>
      <c r="E260" s="12" t="s">
        <v>796</v>
      </c>
      <c r="F260" s="12" t="s">
        <v>48</v>
      </c>
      <c r="G260" s="12" t="s">
        <v>806</v>
      </c>
      <c r="H260" s="107" t="s">
        <v>807</v>
      </c>
      <c r="I260" s="12" t="s">
        <v>78</v>
      </c>
      <c r="J260" s="12" t="s">
        <v>128</v>
      </c>
      <c r="K260" s="12" t="s">
        <v>55</v>
      </c>
      <c r="L260" s="12"/>
      <c r="M260" s="95" t="s">
        <v>48</v>
      </c>
      <c r="N260" s="12"/>
      <c r="O260" s="96" t="s">
        <v>48</v>
      </c>
      <c r="P260" s="12"/>
      <c r="Q260" s="13">
        <v>0</v>
      </c>
      <c r="R260" s="12"/>
      <c r="S260" s="96">
        <v>0</v>
      </c>
      <c r="T260" s="12" t="s">
        <v>48</v>
      </c>
      <c r="U260" s="96">
        <v>0</v>
      </c>
      <c r="V260" s="96">
        <v>0</v>
      </c>
      <c r="W260" s="96">
        <v>0</v>
      </c>
      <c r="X260" s="14">
        <v>0</v>
      </c>
      <c r="Y260" s="14">
        <v>0</v>
      </c>
      <c r="Z260" s="15" t="s">
        <v>57</v>
      </c>
      <c r="AA260" s="12" t="s">
        <v>48</v>
      </c>
      <c r="AB260" s="12" t="s">
        <v>48</v>
      </c>
      <c r="AC260" s="12" t="s">
        <v>58</v>
      </c>
      <c r="AD260" s="12" t="s">
        <v>57</v>
      </c>
      <c r="AE260" s="12" t="s">
        <v>57</v>
      </c>
      <c r="AF260" s="12" t="s">
        <v>80</v>
      </c>
      <c r="AG260" s="96">
        <v>0</v>
      </c>
      <c r="AH260" s="12" t="s">
        <v>48</v>
      </c>
      <c r="AI260" s="12" t="s">
        <v>48</v>
      </c>
    </row>
    <row r="261" spans="2:35" ht="14.5" x14ac:dyDescent="0.35">
      <c r="B261" s="107" t="s">
        <v>808</v>
      </c>
      <c r="C261" s="12" t="s">
        <v>48</v>
      </c>
      <c r="D261" s="12" t="s">
        <v>323</v>
      </c>
      <c r="E261" s="12" t="s">
        <v>809</v>
      </c>
      <c r="F261" s="12" t="s">
        <v>48</v>
      </c>
      <c r="G261" s="12" t="s">
        <v>810</v>
      </c>
      <c r="H261" s="107" t="s">
        <v>811</v>
      </c>
      <c r="I261" s="12" t="s">
        <v>78</v>
      </c>
      <c r="J261" s="12" t="s">
        <v>54</v>
      </c>
      <c r="K261" s="12" t="s">
        <v>294</v>
      </c>
      <c r="L261" s="12" t="s">
        <v>68</v>
      </c>
      <c r="M261" s="95">
        <v>46203</v>
      </c>
      <c r="N261" s="12" t="s">
        <v>71</v>
      </c>
      <c r="O261" s="96" t="s">
        <v>48</v>
      </c>
      <c r="P261" s="12"/>
      <c r="Q261" s="13">
        <v>71429</v>
      </c>
      <c r="R261" s="12" t="s">
        <v>56</v>
      </c>
      <c r="S261" s="96">
        <f>Q261/V261</f>
        <v>314.66519823788548</v>
      </c>
      <c r="T261" s="12" t="s">
        <v>48</v>
      </c>
      <c r="U261" s="96" t="s">
        <v>3</v>
      </c>
      <c r="V261" s="96">
        <v>227</v>
      </c>
      <c r="W261" s="96">
        <v>3</v>
      </c>
      <c r="X261" s="14">
        <v>303.22000000000003</v>
      </c>
      <c r="Y261" s="14">
        <v>0</v>
      </c>
      <c r="Z261" s="15" t="s">
        <v>57</v>
      </c>
      <c r="AA261" s="12" t="s">
        <v>48</v>
      </c>
      <c r="AB261" s="12" t="s">
        <v>48</v>
      </c>
      <c r="AC261" s="12" t="s">
        <v>57</v>
      </c>
      <c r="AD261" s="12" t="s">
        <v>57</v>
      </c>
      <c r="AE261" s="12" t="s">
        <v>57</v>
      </c>
      <c r="AF261" s="12" t="s">
        <v>245</v>
      </c>
      <c r="AG261" s="96">
        <v>2</v>
      </c>
      <c r="AH261" s="12" t="s">
        <v>48</v>
      </c>
      <c r="AI261" s="12" t="s">
        <v>48</v>
      </c>
    </row>
    <row r="262" spans="2:35" ht="14.5" x14ac:dyDescent="0.35">
      <c r="B262" s="107" t="s">
        <v>812</v>
      </c>
      <c r="C262" s="12" t="s">
        <v>48</v>
      </c>
      <c r="D262" s="12" t="s">
        <v>323</v>
      </c>
      <c r="E262" s="12" t="s">
        <v>809</v>
      </c>
      <c r="F262" s="12" t="s">
        <v>48</v>
      </c>
      <c r="G262" s="12" t="s">
        <v>813</v>
      </c>
      <c r="H262" s="107" t="s">
        <v>814</v>
      </c>
      <c r="I262" s="12" t="s">
        <v>78</v>
      </c>
      <c r="J262" s="12" t="s">
        <v>79</v>
      </c>
      <c r="K262" s="12" t="s">
        <v>294</v>
      </c>
      <c r="L262" s="12" t="s">
        <v>68</v>
      </c>
      <c r="M262" s="95">
        <v>46295</v>
      </c>
      <c r="N262" s="12" t="s">
        <v>71</v>
      </c>
      <c r="O262" s="96" t="s">
        <v>48</v>
      </c>
      <c r="P262" s="12"/>
      <c r="Q262" s="13">
        <v>19318</v>
      </c>
      <c r="R262" s="12" t="s">
        <v>56</v>
      </c>
      <c r="S262" s="96">
        <f>Q262/V262</f>
        <v>141.00729927007299</v>
      </c>
      <c r="T262" s="12" t="s">
        <v>48</v>
      </c>
      <c r="U262" s="96" t="s">
        <v>3</v>
      </c>
      <c r="V262" s="96">
        <v>137</v>
      </c>
      <c r="W262" s="96">
        <v>7</v>
      </c>
      <c r="X262" s="14">
        <v>1647</v>
      </c>
      <c r="Y262" s="14">
        <v>0</v>
      </c>
      <c r="Z262" s="15" t="s">
        <v>57</v>
      </c>
      <c r="AA262" s="12" t="s">
        <v>48</v>
      </c>
      <c r="AB262" s="12" t="s">
        <v>48</v>
      </c>
      <c r="AC262" s="12" t="s">
        <v>57</v>
      </c>
      <c r="AD262" s="12" t="s">
        <v>57</v>
      </c>
      <c r="AE262" s="12" t="s">
        <v>57</v>
      </c>
      <c r="AF262" s="12" t="s">
        <v>59</v>
      </c>
      <c r="AG262" s="96">
        <v>1</v>
      </c>
      <c r="AH262" s="12" t="s">
        <v>48</v>
      </c>
      <c r="AI262" s="12" t="s">
        <v>48</v>
      </c>
    </row>
    <row r="263" spans="2:35" ht="14.5" x14ac:dyDescent="0.35">
      <c r="B263" s="107" t="s">
        <v>815</v>
      </c>
      <c r="C263" s="12" t="s">
        <v>48</v>
      </c>
      <c r="D263" s="12" t="s">
        <v>323</v>
      </c>
      <c r="E263" s="12" t="s">
        <v>809</v>
      </c>
      <c r="F263" s="12" t="s">
        <v>48</v>
      </c>
      <c r="G263" s="12" t="s">
        <v>816</v>
      </c>
      <c r="H263" s="107" t="s">
        <v>817</v>
      </c>
      <c r="I263" s="12" t="s">
        <v>78</v>
      </c>
      <c r="J263" s="12" t="s">
        <v>54</v>
      </c>
      <c r="K263" s="12" t="s">
        <v>294</v>
      </c>
      <c r="L263" s="12" t="s">
        <v>119</v>
      </c>
      <c r="M263" s="95">
        <v>45488</v>
      </c>
      <c r="N263" s="12" t="s">
        <v>72</v>
      </c>
      <c r="O263" s="96" t="s">
        <v>48</v>
      </c>
      <c r="P263" s="12"/>
      <c r="Q263" s="13">
        <v>159087</v>
      </c>
      <c r="R263" s="12" t="s">
        <v>72</v>
      </c>
      <c r="S263" s="96">
        <f>Q263/V263</f>
        <v>275.71403812824957</v>
      </c>
      <c r="T263" s="12" t="s">
        <v>48</v>
      </c>
      <c r="U263" s="13">
        <v>1851</v>
      </c>
      <c r="V263" s="96">
        <v>577</v>
      </c>
      <c r="W263" s="96">
        <v>0</v>
      </c>
      <c r="X263" s="18">
        <v>615397</v>
      </c>
      <c r="Y263" s="18">
        <v>-5061</v>
      </c>
      <c r="Z263" s="16" t="s">
        <v>58</v>
      </c>
      <c r="AA263" s="12" t="s">
        <v>48</v>
      </c>
      <c r="AB263" s="12" t="s">
        <v>48</v>
      </c>
      <c r="AC263" s="12" t="s">
        <v>57</v>
      </c>
      <c r="AD263" s="12" t="s">
        <v>57</v>
      </c>
      <c r="AE263" s="12" t="s">
        <v>57</v>
      </c>
      <c r="AF263" s="12" t="s">
        <v>59</v>
      </c>
      <c r="AG263" s="96">
        <v>4</v>
      </c>
      <c r="AH263" s="12" t="s">
        <v>48</v>
      </c>
      <c r="AI263" s="12" t="s">
        <v>48</v>
      </c>
    </row>
    <row r="264" spans="2:35" ht="14.5" x14ac:dyDescent="0.35">
      <c r="B264" s="107" t="s">
        <v>818</v>
      </c>
      <c r="C264" s="12" t="s">
        <v>48</v>
      </c>
      <c r="D264" s="12" t="s">
        <v>319</v>
      </c>
      <c r="E264" s="12" t="s">
        <v>819</v>
      </c>
      <c r="F264" s="12" t="s">
        <v>48</v>
      </c>
      <c r="G264" s="94" t="s">
        <v>820</v>
      </c>
      <c r="H264" s="107" t="s">
        <v>821</v>
      </c>
      <c r="I264" s="12" t="s">
        <v>78</v>
      </c>
      <c r="J264" s="12" t="s">
        <v>79</v>
      </c>
      <c r="K264" s="12" t="s">
        <v>294</v>
      </c>
      <c r="L264" s="12" t="s">
        <v>119</v>
      </c>
      <c r="M264" s="95">
        <v>45243</v>
      </c>
      <c r="N264" s="12" t="s">
        <v>72</v>
      </c>
      <c r="O264" s="96" t="s">
        <v>48</v>
      </c>
      <c r="P264" s="12"/>
      <c r="Q264" s="13">
        <v>11220</v>
      </c>
      <c r="R264" s="12" t="s">
        <v>72</v>
      </c>
      <c r="S264" s="96">
        <f>Q264/V264</f>
        <v>72.387096774193552</v>
      </c>
      <c r="T264" s="12" t="s">
        <v>48</v>
      </c>
      <c r="U264" s="13">
        <v>197</v>
      </c>
      <c r="V264" s="96">
        <v>155</v>
      </c>
      <c r="W264" s="96">
        <v>2</v>
      </c>
      <c r="X264" s="18">
        <v>17649.03</v>
      </c>
      <c r="Y264" s="18">
        <v>0</v>
      </c>
      <c r="Z264" s="16" t="s">
        <v>58</v>
      </c>
      <c r="AA264" s="12" t="s">
        <v>48</v>
      </c>
      <c r="AB264" s="12" t="s">
        <v>48</v>
      </c>
      <c r="AC264" s="12" t="s">
        <v>57</v>
      </c>
      <c r="AD264" s="12" t="s">
        <v>57</v>
      </c>
      <c r="AE264" s="12" t="s">
        <v>57</v>
      </c>
      <c r="AF264" s="12" t="s">
        <v>59</v>
      </c>
      <c r="AG264" s="96">
        <v>1</v>
      </c>
      <c r="AH264" s="12" t="s">
        <v>48</v>
      </c>
      <c r="AI264" s="12" t="s">
        <v>48</v>
      </c>
    </row>
    <row r="265" spans="2:35" ht="14.5" x14ac:dyDescent="0.35">
      <c r="B265" s="107" t="s">
        <v>120</v>
      </c>
      <c r="C265" s="12" t="s">
        <v>48</v>
      </c>
      <c r="D265" s="12" t="s">
        <v>319</v>
      </c>
      <c r="E265" s="12" t="s">
        <v>819</v>
      </c>
      <c r="F265" s="12" t="s">
        <v>48</v>
      </c>
      <c r="G265" s="94" t="s">
        <v>822</v>
      </c>
      <c r="H265" s="107" t="s">
        <v>823</v>
      </c>
      <c r="I265" s="12" t="s">
        <v>78</v>
      </c>
      <c r="J265" s="12"/>
      <c r="K265" s="12" t="s">
        <v>67</v>
      </c>
      <c r="L265" s="12" t="s">
        <v>68</v>
      </c>
      <c r="M265" s="95">
        <v>46260</v>
      </c>
      <c r="N265" s="12" t="s">
        <v>71</v>
      </c>
      <c r="O265" s="96" t="s">
        <v>48</v>
      </c>
      <c r="P265" s="12"/>
      <c r="Q265" s="13">
        <v>0</v>
      </c>
      <c r="R265" s="12" t="s">
        <v>56</v>
      </c>
      <c r="S265" s="96"/>
      <c r="T265" s="12" t="s">
        <v>48</v>
      </c>
      <c r="U265" s="13" t="s">
        <v>3</v>
      </c>
      <c r="V265" s="96">
        <v>0</v>
      </c>
      <c r="W265" s="96">
        <v>0</v>
      </c>
      <c r="X265" s="18">
        <v>0</v>
      </c>
      <c r="Y265" s="18">
        <v>0</v>
      </c>
      <c r="Z265" s="16" t="s">
        <v>57</v>
      </c>
      <c r="AA265" s="12" t="s">
        <v>48</v>
      </c>
      <c r="AB265" s="12" t="s">
        <v>48</v>
      </c>
      <c r="AC265" s="12" t="s">
        <v>58</v>
      </c>
      <c r="AD265" s="12" t="s">
        <v>2</v>
      </c>
      <c r="AE265" s="12" t="s">
        <v>2</v>
      </c>
      <c r="AF265" s="12" t="s">
        <v>80</v>
      </c>
      <c r="AG265" s="96">
        <v>0</v>
      </c>
      <c r="AH265" s="12" t="s">
        <v>48</v>
      </c>
      <c r="AI265" s="12" t="s">
        <v>48</v>
      </c>
    </row>
    <row r="266" spans="2:35" ht="14.5" x14ac:dyDescent="0.35">
      <c r="B266" s="107" t="s">
        <v>824</v>
      </c>
      <c r="C266" s="12" t="s">
        <v>48</v>
      </c>
      <c r="D266" s="12" t="s">
        <v>49</v>
      </c>
      <c r="E266" s="12" t="s">
        <v>825</v>
      </c>
      <c r="F266" s="12" t="s">
        <v>48</v>
      </c>
      <c r="G266" s="12" t="s">
        <v>826</v>
      </c>
      <c r="H266" s="107" t="s">
        <v>827</v>
      </c>
      <c r="I266" s="12" t="s">
        <v>78</v>
      </c>
      <c r="J266" s="12" t="s">
        <v>54</v>
      </c>
      <c r="K266" s="12" t="s">
        <v>67</v>
      </c>
      <c r="L266" s="12" t="s">
        <v>68</v>
      </c>
      <c r="M266" s="95">
        <v>46387</v>
      </c>
      <c r="N266" s="12" t="s">
        <v>71</v>
      </c>
      <c r="O266" s="96" t="s">
        <v>48</v>
      </c>
      <c r="P266" s="12"/>
      <c r="Q266" s="13">
        <v>15246</v>
      </c>
      <c r="R266" s="12" t="s">
        <v>56</v>
      </c>
      <c r="S266" s="96">
        <v>0</v>
      </c>
      <c r="T266" s="12" t="s">
        <v>48</v>
      </c>
      <c r="U266" s="96" t="s">
        <v>3</v>
      </c>
      <c r="V266" s="96">
        <v>0</v>
      </c>
      <c r="W266" s="96">
        <v>0</v>
      </c>
      <c r="X266" s="14">
        <v>2313</v>
      </c>
      <c r="Y266" s="14">
        <v>1564</v>
      </c>
      <c r="Z266" s="15" t="s">
        <v>57</v>
      </c>
      <c r="AA266" s="12" t="s">
        <v>48</v>
      </c>
      <c r="AB266" s="12" t="s">
        <v>48</v>
      </c>
      <c r="AC266" s="12" t="s">
        <v>57</v>
      </c>
      <c r="AD266" s="12" t="s">
        <v>57</v>
      </c>
      <c r="AE266" s="12" t="s">
        <v>57</v>
      </c>
      <c r="AF266" s="12" t="s">
        <v>80</v>
      </c>
      <c r="AG266" s="96">
        <v>0</v>
      </c>
      <c r="AH266" s="12" t="s">
        <v>48</v>
      </c>
      <c r="AI266" s="12" t="s">
        <v>48</v>
      </c>
    </row>
    <row r="267" spans="2:35" ht="14.5" x14ac:dyDescent="0.35">
      <c r="B267" s="107" t="s">
        <v>824</v>
      </c>
      <c r="C267" s="12" t="s">
        <v>48</v>
      </c>
      <c r="D267" s="12" t="s">
        <v>49</v>
      </c>
      <c r="E267" s="12" t="s">
        <v>825</v>
      </c>
      <c r="F267" s="12" t="s">
        <v>48</v>
      </c>
      <c r="G267" s="12" t="s">
        <v>828</v>
      </c>
      <c r="H267" s="107" t="s">
        <v>829</v>
      </c>
      <c r="I267" s="12" t="s">
        <v>78</v>
      </c>
      <c r="J267" s="12" t="s">
        <v>54</v>
      </c>
      <c r="K267" s="12" t="s">
        <v>67</v>
      </c>
      <c r="L267" s="12" t="s">
        <v>68</v>
      </c>
      <c r="M267" s="95">
        <v>46146</v>
      </c>
      <c r="N267" s="12" t="s">
        <v>71</v>
      </c>
      <c r="O267" s="96" t="s">
        <v>48</v>
      </c>
      <c r="P267" s="12"/>
      <c r="Q267" s="13">
        <v>780515</v>
      </c>
      <c r="R267" s="12" t="s">
        <v>56</v>
      </c>
      <c r="S267" s="96">
        <v>0</v>
      </c>
      <c r="T267" s="12" t="s">
        <v>48</v>
      </c>
      <c r="U267" s="96" t="s">
        <v>3</v>
      </c>
      <c r="V267" s="96">
        <v>0</v>
      </c>
      <c r="W267" s="96">
        <v>0</v>
      </c>
      <c r="X267" s="14">
        <v>4521</v>
      </c>
      <c r="Y267" s="14">
        <v>4183</v>
      </c>
      <c r="Z267" s="15" t="s">
        <v>57</v>
      </c>
      <c r="AA267" s="12" t="s">
        <v>48</v>
      </c>
      <c r="AB267" s="12" t="s">
        <v>48</v>
      </c>
      <c r="AC267" s="12" t="s">
        <v>57</v>
      </c>
      <c r="AD267" s="12" t="s">
        <v>57</v>
      </c>
      <c r="AE267" s="12" t="s">
        <v>57</v>
      </c>
      <c r="AF267" s="12" t="s">
        <v>80</v>
      </c>
      <c r="AG267" s="96">
        <v>0</v>
      </c>
      <c r="AH267" s="12" t="s">
        <v>48</v>
      </c>
      <c r="AI267" s="12" t="s">
        <v>48</v>
      </c>
    </row>
    <row r="268" spans="2:35" ht="14.5" x14ac:dyDescent="0.35">
      <c r="B268" s="107" t="s">
        <v>824</v>
      </c>
      <c r="C268" s="12" t="s">
        <v>48</v>
      </c>
      <c r="D268" s="12" t="s">
        <v>49</v>
      </c>
      <c r="E268" s="12" t="s">
        <v>825</v>
      </c>
      <c r="F268" s="120" t="s">
        <v>48</v>
      </c>
      <c r="G268" s="12" t="s">
        <v>830</v>
      </c>
      <c r="H268" s="114" t="s">
        <v>827</v>
      </c>
      <c r="I268" s="12" t="s">
        <v>53</v>
      </c>
      <c r="J268" s="12" t="s">
        <v>54</v>
      </c>
      <c r="K268" s="12" t="s">
        <v>67</v>
      </c>
      <c r="L268" s="12" t="s">
        <v>68</v>
      </c>
      <c r="M268" s="95">
        <v>46387</v>
      </c>
      <c r="N268" s="12" t="s">
        <v>71</v>
      </c>
      <c r="O268" s="96" t="s">
        <v>48</v>
      </c>
      <c r="P268" s="12"/>
      <c r="Q268" s="13">
        <v>476869</v>
      </c>
      <c r="R268" s="12" t="s">
        <v>56</v>
      </c>
      <c r="S268" s="96"/>
      <c r="T268" s="12" t="s">
        <v>48</v>
      </c>
      <c r="U268" s="96" t="s">
        <v>3</v>
      </c>
      <c r="V268" s="96">
        <v>868</v>
      </c>
      <c r="W268" s="96">
        <v>4</v>
      </c>
      <c r="X268" s="14">
        <v>443</v>
      </c>
      <c r="Y268" s="14">
        <v>443</v>
      </c>
      <c r="Z268" s="15" t="s">
        <v>57</v>
      </c>
      <c r="AA268" s="12" t="s">
        <v>48</v>
      </c>
      <c r="AB268" s="12" t="s">
        <v>48</v>
      </c>
      <c r="AC268" s="12" t="s">
        <v>57</v>
      </c>
      <c r="AD268" s="12" t="s">
        <v>57</v>
      </c>
      <c r="AE268" s="12" t="s">
        <v>57</v>
      </c>
      <c r="AF268" s="12" t="s">
        <v>80</v>
      </c>
      <c r="AG268" s="96">
        <v>5</v>
      </c>
      <c r="AH268" s="12" t="s">
        <v>48</v>
      </c>
      <c r="AI268" s="12" t="s">
        <v>48</v>
      </c>
    </row>
    <row r="269" spans="2:35" ht="14.5" x14ac:dyDescent="0.35">
      <c r="B269" s="107" t="s">
        <v>824</v>
      </c>
      <c r="C269" s="12" t="s">
        <v>48</v>
      </c>
      <c r="D269" s="12" t="s">
        <v>49</v>
      </c>
      <c r="E269" s="12" t="s">
        <v>825</v>
      </c>
      <c r="F269" s="120" t="s">
        <v>48</v>
      </c>
      <c r="G269" s="12" t="s">
        <v>831</v>
      </c>
      <c r="H269" s="114" t="s">
        <v>829</v>
      </c>
      <c r="I269" s="12" t="s">
        <v>53</v>
      </c>
      <c r="J269" s="12" t="s">
        <v>54</v>
      </c>
      <c r="K269" s="12" t="s">
        <v>67</v>
      </c>
      <c r="L269" s="12" t="s">
        <v>68</v>
      </c>
      <c r="M269" s="95">
        <v>46266</v>
      </c>
      <c r="N269" s="12" t="s">
        <v>71</v>
      </c>
      <c r="O269" s="96" t="s">
        <v>48</v>
      </c>
      <c r="P269" s="12"/>
      <c r="Q269" s="13">
        <v>785563</v>
      </c>
      <c r="R269" s="12" t="s">
        <v>56</v>
      </c>
      <c r="S269" s="96"/>
      <c r="T269" s="12" t="s">
        <v>48</v>
      </c>
      <c r="U269" s="96" t="s">
        <v>3</v>
      </c>
      <c r="V269" s="96">
        <v>2177</v>
      </c>
      <c r="W269" s="96">
        <v>66</v>
      </c>
      <c r="X269" s="14">
        <v>2702</v>
      </c>
      <c r="Y269" s="14">
        <v>2702</v>
      </c>
      <c r="Z269" s="15" t="s">
        <v>57</v>
      </c>
      <c r="AA269" s="12" t="s">
        <v>48</v>
      </c>
      <c r="AB269" s="12" t="s">
        <v>48</v>
      </c>
      <c r="AC269" s="12" t="s">
        <v>57</v>
      </c>
      <c r="AD269" s="12" t="s">
        <v>57</v>
      </c>
      <c r="AE269" s="12" t="s">
        <v>57</v>
      </c>
      <c r="AF269" s="12" t="s">
        <v>80</v>
      </c>
      <c r="AG269" s="96">
        <v>8</v>
      </c>
      <c r="AH269" s="12" t="s">
        <v>48</v>
      </c>
      <c r="AI269" s="12" t="s">
        <v>48</v>
      </c>
    </row>
    <row r="270" spans="2:35" ht="14.5" x14ac:dyDescent="0.35">
      <c r="B270" s="107" t="s">
        <v>824</v>
      </c>
      <c r="C270" s="12" t="s">
        <v>48</v>
      </c>
      <c r="D270" s="12" t="s">
        <v>49</v>
      </c>
      <c r="E270" s="12" t="s">
        <v>825</v>
      </c>
      <c r="F270" s="120" t="s">
        <v>48</v>
      </c>
      <c r="G270" s="12" t="s">
        <v>832</v>
      </c>
      <c r="H270" s="114" t="s">
        <v>833</v>
      </c>
      <c r="I270" s="12" t="s">
        <v>53</v>
      </c>
      <c r="J270" s="12" t="s">
        <v>54</v>
      </c>
      <c r="K270" s="12" t="s">
        <v>67</v>
      </c>
      <c r="L270" s="12" t="s">
        <v>68</v>
      </c>
      <c r="M270" s="95">
        <v>46171</v>
      </c>
      <c r="N270" s="12" t="s">
        <v>71</v>
      </c>
      <c r="O270" s="96" t="s">
        <v>48</v>
      </c>
      <c r="P270" s="12"/>
      <c r="Q270" s="13"/>
      <c r="R270" s="12" t="s">
        <v>56</v>
      </c>
      <c r="S270" s="96"/>
      <c r="T270" s="12" t="s">
        <v>48</v>
      </c>
      <c r="U270" s="96" t="s">
        <v>3</v>
      </c>
      <c r="V270" s="96"/>
      <c r="W270" s="96"/>
      <c r="X270" s="14">
        <v>0</v>
      </c>
      <c r="Y270" s="14">
        <v>0</v>
      </c>
      <c r="Z270" s="15" t="s">
        <v>57</v>
      </c>
      <c r="AA270" s="12" t="s">
        <v>48</v>
      </c>
      <c r="AB270" s="12" t="s">
        <v>48</v>
      </c>
      <c r="AC270" s="12" t="s">
        <v>57</v>
      </c>
      <c r="AD270" s="12" t="s">
        <v>57</v>
      </c>
      <c r="AE270" s="12" t="s">
        <v>57</v>
      </c>
      <c r="AF270" s="12" t="s">
        <v>80</v>
      </c>
      <c r="AG270" s="96">
        <v>0</v>
      </c>
      <c r="AH270" s="12" t="s">
        <v>48</v>
      </c>
      <c r="AI270" s="12" t="s">
        <v>48</v>
      </c>
    </row>
    <row r="271" spans="2:35" ht="14.5" x14ac:dyDescent="0.35">
      <c r="B271" s="12" t="s">
        <v>66</v>
      </c>
      <c r="C271" s="12" t="s">
        <v>48</v>
      </c>
      <c r="D271" s="12" t="s">
        <v>834</v>
      </c>
      <c r="E271" s="12" t="s">
        <v>835</v>
      </c>
      <c r="F271" s="120" t="s">
        <v>836</v>
      </c>
      <c r="G271" s="12" t="s">
        <v>48</v>
      </c>
      <c r="H271" s="126" t="s">
        <v>837</v>
      </c>
      <c r="I271" s="12" t="s">
        <v>89</v>
      </c>
      <c r="J271" s="12" t="s">
        <v>66</v>
      </c>
      <c r="K271" s="12" t="s">
        <v>67</v>
      </c>
      <c r="L271" s="12" t="s">
        <v>96</v>
      </c>
      <c r="M271" s="118" t="s">
        <v>3</v>
      </c>
      <c r="N271" s="12" t="s">
        <v>71</v>
      </c>
      <c r="O271" s="96">
        <v>2225</v>
      </c>
      <c r="P271" s="12" t="s">
        <v>97</v>
      </c>
      <c r="Q271" s="17">
        <v>2900000</v>
      </c>
      <c r="R271" s="12" t="s">
        <v>56</v>
      </c>
      <c r="S271" s="96">
        <f>Q271/V271</f>
        <v>1303.370786516854</v>
      </c>
      <c r="T271" s="12" t="s">
        <v>48</v>
      </c>
      <c r="U271" s="13" t="s">
        <v>3</v>
      </c>
      <c r="V271" s="118">
        <f>O271</f>
        <v>2225</v>
      </c>
      <c r="W271" s="96" t="s">
        <v>2</v>
      </c>
      <c r="X271" s="16"/>
      <c r="Y271" s="19"/>
      <c r="Z271" s="15" t="s">
        <v>58</v>
      </c>
      <c r="AA271" s="12" t="s">
        <v>58</v>
      </c>
      <c r="AB271" s="12" t="s">
        <v>140</v>
      </c>
      <c r="AC271" s="12" t="s">
        <v>58</v>
      </c>
      <c r="AD271" s="12" t="s">
        <v>2</v>
      </c>
      <c r="AE271" s="12" t="s">
        <v>73</v>
      </c>
      <c r="AF271" s="12" t="s">
        <v>80</v>
      </c>
      <c r="AG271" s="96" t="s">
        <v>60</v>
      </c>
      <c r="AH271" s="12" t="s">
        <v>48</v>
      </c>
      <c r="AI271" s="12" t="s">
        <v>48</v>
      </c>
    </row>
    <row r="272" spans="2:35" ht="14.5" x14ac:dyDescent="0.35">
      <c r="B272" s="107" t="s">
        <v>507</v>
      </c>
      <c r="C272" s="12" t="s">
        <v>48</v>
      </c>
      <c r="D272" s="12" t="s">
        <v>834</v>
      </c>
      <c r="E272" s="12" t="s">
        <v>835</v>
      </c>
      <c r="F272" s="12" t="s">
        <v>48</v>
      </c>
      <c r="G272" s="12" t="s">
        <v>838</v>
      </c>
      <c r="H272" s="107" t="s">
        <v>839</v>
      </c>
      <c r="I272" s="12" t="s">
        <v>53</v>
      </c>
      <c r="J272" s="12" t="s">
        <v>54</v>
      </c>
      <c r="K272" s="12" t="s">
        <v>55</v>
      </c>
      <c r="L272" s="12"/>
      <c r="M272" s="95" t="s">
        <v>48</v>
      </c>
      <c r="N272" s="12"/>
      <c r="O272" s="96" t="s">
        <v>48</v>
      </c>
      <c r="P272" s="12"/>
      <c r="Q272" s="13">
        <v>589149.57999999996</v>
      </c>
      <c r="R272" s="12" t="s">
        <v>56</v>
      </c>
      <c r="S272" s="96">
        <f>Q272/V272</f>
        <v>568.1288138862102</v>
      </c>
      <c r="T272" s="12" t="s">
        <v>48</v>
      </c>
      <c r="U272" s="96">
        <v>0</v>
      </c>
      <c r="V272" s="96">
        <v>1037</v>
      </c>
      <c r="W272" s="96">
        <v>1</v>
      </c>
      <c r="X272" s="14">
        <v>0</v>
      </c>
      <c r="Y272" s="14">
        <v>0</v>
      </c>
      <c r="Z272" s="15" t="s">
        <v>57</v>
      </c>
      <c r="AA272" s="12" t="s">
        <v>48</v>
      </c>
      <c r="AB272" s="12" t="s">
        <v>48</v>
      </c>
      <c r="AC272" s="12" t="s">
        <v>58</v>
      </c>
      <c r="AD272" s="12" t="s">
        <v>57</v>
      </c>
      <c r="AE272" s="12" t="s">
        <v>57</v>
      </c>
      <c r="AF272" s="12" t="s">
        <v>80</v>
      </c>
      <c r="AG272" s="96">
        <v>5</v>
      </c>
      <c r="AH272" s="12" t="s">
        <v>48</v>
      </c>
      <c r="AI272" s="12" t="s">
        <v>48</v>
      </c>
    </row>
    <row r="273" spans="2:36" ht="14.5" x14ac:dyDescent="0.35">
      <c r="B273" s="107" t="s">
        <v>120</v>
      </c>
      <c r="C273" s="12" t="s">
        <v>48</v>
      </c>
      <c r="D273" s="12" t="s">
        <v>834</v>
      </c>
      <c r="E273" s="12" t="s">
        <v>835</v>
      </c>
      <c r="F273" s="12" t="s">
        <v>48</v>
      </c>
      <c r="G273" s="12" t="s">
        <v>840</v>
      </c>
      <c r="H273" s="107" t="s">
        <v>841</v>
      </c>
      <c r="I273" s="12" t="s">
        <v>53</v>
      </c>
      <c r="J273" s="12" t="s">
        <v>54</v>
      </c>
      <c r="K273" s="12" t="s">
        <v>294</v>
      </c>
      <c r="L273" s="12" t="s">
        <v>68</v>
      </c>
      <c r="M273" s="95">
        <v>45807</v>
      </c>
      <c r="N273" s="12" t="s">
        <v>71</v>
      </c>
      <c r="O273" s="96" t="s">
        <v>48</v>
      </c>
      <c r="P273" s="12"/>
      <c r="Q273" s="13">
        <v>42186.39</v>
      </c>
      <c r="R273" s="12" t="s">
        <v>56</v>
      </c>
      <c r="S273" s="96">
        <v>0</v>
      </c>
      <c r="T273" s="12" t="s">
        <v>48</v>
      </c>
      <c r="U273" s="96" t="s">
        <v>3</v>
      </c>
      <c r="V273" s="96">
        <v>0</v>
      </c>
      <c r="W273" s="96">
        <v>0</v>
      </c>
      <c r="X273" s="14">
        <v>2019.42</v>
      </c>
      <c r="Y273" s="14">
        <v>0</v>
      </c>
      <c r="Z273" s="15" t="s">
        <v>57</v>
      </c>
      <c r="AA273" s="12" t="s">
        <v>48</v>
      </c>
      <c r="AB273" s="12" t="s">
        <v>48</v>
      </c>
      <c r="AC273" s="12" t="s">
        <v>58</v>
      </c>
      <c r="AD273" s="12" t="s">
        <v>57</v>
      </c>
      <c r="AE273" s="12" t="s">
        <v>57</v>
      </c>
      <c r="AF273" s="12" t="s">
        <v>80</v>
      </c>
      <c r="AG273" s="96">
        <v>0</v>
      </c>
      <c r="AH273" s="12" t="s">
        <v>48</v>
      </c>
      <c r="AI273" s="12" t="s">
        <v>48</v>
      </c>
      <c r="AJ273" t="s">
        <v>842</v>
      </c>
    </row>
    <row r="274" spans="2:36" ht="14.5" x14ac:dyDescent="0.35">
      <c r="B274" s="107" t="s">
        <v>843</v>
      </c>
      <c r="C274" s="12" t="s">
        <v>48</v>
      </c>
      <c r="D274" s="12" t="s">
        <v>834</v>
      </c>
      <c r="E274" s="12" t="s">
        <v>835</v>
      </c>
      <c r="F274" s="12" t="s">
        <v>48</v>
      </c>
      <c r="G274" s="12" t="s">
        <v>844</v>
      </c>
      <c r="H274" s="107" t="s">
        <v>845</v>
      </c>
      <c r="I274" s="12" t="s">
        <v>53</v>
      </c>
      <c r="J274" s="12" t="s">
        <v>54</v>
      </c>
      <c r="K274" s="12" t="s">
        <v>294</v>
      </c>
      <c r="L274" s="12" t="s">
        <v>119</v>
      </c>
      <c r="M274" s="95">
        <v>45887</v>
      </c>
      <c r="N274" s="12" t="s">
        <v>72</v>
      </c>
      <c r="O274" s="96" t="s">
        <v>48</v>
      </c>
      <c r="P274" s="12"/>
      <c r="Q274" s="13">
        <f>X274</f>
        <v>481259</v>
      </c>
      <c r="R274" s="12" t="s">
        <v>72</v>
      </c>
      <c r="S274" s="96">
        <f>Q274/V274</f>
        <v>332.36118784530385</v>
      </c>
      <c r="T274" s="12" t="s">
        <v>48</v>
      </c>
      <c r="U274" s="13">
        <v>3687</v>
      </c>
      <c r="V274" s="96">
        <v>1448</v>
      </c>
      <c r="W274" s="96">
        <v>0</v>
      </c>
      <c r="X274" s="14">
        <v>481259</v>
      </c>
      <c r="Y274" s="14">
        <v>-46969</v>
      </c>
      <c r="Z274" s="15" t="s">
        <v>58</v>
      </c>
      <c r="AA274" s="12" t="s">
        <v>48</v>
      </c>
      <c r="AB274" s="12" t="s">
        <v>48</v>
      </c>
      <c r="AC274" s="12" t="s">
        <v>58</v>
      </c>
      <c r="AD274" s="12" t="s">
        <v>2</v>
      </c>
      <c r="AE274" s="12" t="s">
        <v>2</v>
      </c>
      <c r="AF274" s="12" t="s">
        <v>80</v>
      </c>
      <c r="AG274" s="96">
        <v>4</v>
      </c>
      <c r="AH274" s="12" t="s">
        <v>48</v>
      </c>
      <c r="AI274" s="12" t="s">
        <v>48</v>
      </c>
    </row>
    <row r="275" spans="2:36" ht="14.5" x14ac:dyDescent="0.35">
      <c r="B275" s="107" t="s">
        <v>846</v>
      </c>
      <c r="C275" s="12" t="s">
        <v>48</v>
      </c>
      <c r="D275" s="12" t="s">
        <v>847</v>
      </c>
      <c r="E275" s="12" t="s">
        <v>835</v>
      </c>
      <c r="F275" s="12" t="s">
        <v>48</v>
      </c>
      <c r="G275" s="94" t="s">
        <v>848</v>
      </c>
      <c r="H275" s="107" t="s">
        <v>841</v>
      </c>
      <c r="I275" s="12" t="s">
        <v>78</v>
      </c>
      <c r="J275" s="12"/>
      <c r="K275" s="12" t="s">
        <v>294</v>
      </c>
      <c r="L275" s="12" t="s">
        <v>119</v>
      </c>
      <c r="M275" s="95">
        <v>45779</v>
      </c>
      <c r="N275" s="12" t="s">
        <v>72</v>
      </c>
      <c r="O275" s="96" t="s">
        <v>48</v>
      </c>
      <c r="P275" s="12"/>
      <c r="Q275" s="13">
        <v>175523</v>
      </c>
      <c r="R275" s="12" t="s">
        <v>72</v>
      </c>
      <c r="S275" s="96">
        <f>Q275/V275</f>
        <v>387.46799116997795</v>
      </c>
      <c r="T275" s="12" t="s">
        <v>48</v>
      </c>
      <c r="U275" s="13">
        <v>0</v>
      </c>
      <c r="V275" s="96">
        <v>453</v>
      </c>
      <c r="W275" s="96">
        <v>32</v>
      </c>
      <c r="X275" s="14">
        <v>336393</v>
      </c>
      <c r="Y275" s="14">
        <v>332262</v>
      </c>
      <c r="Z275" s="15" t="s">
        <v>57</v>
      </c>
      <c r="AA275" s="12" t="s">
        <v>48</v>
      </c>
      <c r="AB275" s="12" t="s">
        <v>48</v>
      </c>
      <c r="AC275" s="12" t="s">
        <v>58</v>
      </c>
      <c r="AD275" s="12" t="s">
        <v>57</v>
      </c>
      <c r="AE275" s="12" t="s">
        <v>57</v>
      </c>
      <c r="AF275" s="12" t="s">
        <v>59</v>
      </c>
      <c r="AG275" s="96">
        <v>0</v>
      </c>
      <c r="AH275" s="12" t="s">
        <v>48</v>
      </c>
      <c r="AI275" s="12" t="s">
        <v>48</v>
      </c>
    </row>
    <row r="276" spans="2:36" ht="14.5" x14ac:dyDescent="0.35">
      <c r="B276" s="107" t="s">
        <v>507</v>
      </c>
      <c r="C276" s="12" t="s">
        <v>48</v>
      </c>
      <c r="D276" s="12" t="s">
        <v>847</v>
      </c>
      <c r="E276" s="12" t="s">
        <v>849</v>
      </c>
      <c r="F276" s="12" t="s">
        <v>48</v>
      </c>
      <c r="G276" s="94" t="s">
        <v>850</v>
      </c>
      <c r="H276" s="107" t="s">
        <v>839</v>
      </c>
      <c r="I276" s="12" t="s">
        <v>78</v>
      </c>
      <c r="J276" s="12" t="s">
        <v>128</v>
      </c>
      <c r="K276" s="12" t="s">
        <v>294</v>
      </c>
      <c r="L276" s="12" t="s">
        <v>119</v>
      </c>
      <c r="M276" s="95">
        <v>45589</v>
      </c>
      <c r="N276" s="12" t="s">
        <v>72</v>
      </c>
      <c r="O276" s="96" t="s">
        <v>48</v>
      </c>
      <c r="P276" s="12"/>
      <c r="Q276" s="13">
        <v>533305</v>
      </c>
      <c r="R276" s="12" t="s">
        <v>72</v>
      </c>
      <c r="S276" s="96">
        <f>Q276/V276</f>
        <v>340.11798469387753</v>
      </c>
      <c r="T276" s="12" t="s">
        <v>48</v>
      </c>
      <c r="U276" s="13">
        <v>4861</v>
      </c>
      <c r="V276" s="96">
        <v>1568</v>
      </c>
      <c r="W276" s="96">
        <v>1</v>
      </c>
      <c r="X276" s="18">
        <v>569659</v>
      </c>
      <c r="Y276" s="18">
        <v>0</v>
      </c>
      <c r="Z276" s="16" t="s">
        <v>58</v>
      </c>
      <c r="AA276" s="12" t="s">
        <v>48</v>
      </c>
      <c r="AB276" s="12" t="s">
        <v>48</v>
      </c>
      <c r="AC276" s="12" t="s">
        <v>58</v>
      </c>
      <c r="AD276" s="12" t="s">
        <v>57</v>
      </c>
      <c r="AE276" s="12" t="s">
        <v>57</v>
      </c>
      <c r="AF276" s="12" t="s">
        <v>59</v>
      </c>
      <c r="AG276" s="96">
        <v>5</v>
      </c>
      <c r="AH276" s="12" t="s">
        <v>48</v>
      </c>
      <c r="AI276" s="12" t="s">
        <v>48</v>
      </c>
    </row>
    <row r="277" spans="2:36" ht="14.5" x14ac:dyDescent="0.35">
      <c r="B277" s="107" t="s">
        <v>851</v>
      </c>
      <c r="C277" s="12" t="s">
        <v>48</v>
      </c>
      <c r="D277" s="12" t="s">
        <v>847</v>
      </c>
      <c r="E277" s="12" t="s">
        <v>849</v>
      </c>
      <c r="F277" s="12" t="s">
        <v>48</v>
      </c>
      <c r="G277" s="12" t="s">
        <v>852</v>
      </c>
      <c r="H277" s="107" t="s">
        <v>853</v>
      </c>
      <c r="I277" s="12" t="s">
        <v>78</v>
      </c>
      <c r="J277" s="12" t="s">
        <v>54</v>
      </c>
      <c r="K277" s="12" t="s">
        <v>67</v>
      </c>
      <c r="L277" s="12" t="s">
        <v>84</v>
      </c>
      <c r="M277" s="95">
        <v>45856</v>
      </c>
      <c r="N277" s="12" t="s">
        <v>71</v>
      </c>
      <c r="O277" s="96" t="s">
        <v>48</v>
      </c>
      <c r="P277" s="12"/>
      <c r="Q277" s="13">
        <v>464415</v>
      </c>
      <c r="R277" s="12" t="s">
        <v>56</v>
      </c>
      <c r="S277" s="96">
        <f>Q277/V277</f>
        <v>583.4359296482412</v>
      </c>
      <c r="T277" s="12" t="s">
        <v>48</v>
      </c>
      <c r="U277" s="96" t="s">
        <v>3</v>
      </c>
      <c r="V277" s="96">
        <v>796</v>
      </c>
      <c r="W277" s="96">
        <v>4</v>
      </c>
      <c r="X277" s="14">
        <v>335750</v>
      </c>
      <c r="Y277" s="14">
        <v>335750</v>
      </c>
      <c r="Z277" s="15" t="s">
        <v>57</v>
      </c>
      <c r="AA277" s="12" t="s">
        <v>48</v>
      </c>
      <c r="AB277" s="12" t="s">
        <v>48</v>
      </c>
      <c r="AC277" s="12" t="s">
        <v>58</v>
      </c>
      <c r="AD277" s="12" t="s">
        <v>57</v>
      </c>
      <c r="AE277" s="12" t="s">
        <v>57</v>
      </c>
      <c r="AF277" s="12" t="s">
        <v>80</v>
      </c>
      <c r="AG277" s="96">
        <v>0</v>
      </c>
      <c r="AH277" s="12" t="s">
        <v>48</v>
      </c>
      <c r="AI277" s="12" t="s">
        <v>48</v>
      </c>
    </row>
    <row r="278" spans="2:36" ht="14.5" x14ac:dyDescent="0.35">
      <c r="B278" s="107" t="s">
        <v>854</v>
      </c>
      <c r="C278" s="12" t="s">
        <v>48</v>
      </c>
      <c r="D278" s="12" t="s">
        <v>847</v>
      </c>
      <c r="E278" s="12" t="s">
        <v>849</v>
      </c>
      <c r="F278" s="12" t="s">
        <v>48</v>
      </c>
      <c r="G278" s="12" t="s">
        <v>855</v>
      </c>
      <c r="H278" s="107" t="s">
        <v>856</v>
      </c>
      <c r="I278" s="12" t="s">
        <v>78</v>
      </c>
      <c r="J278" s="12" t="s">
        <v>128</v>
      </c>
      <c r="K278" s="12" t="s">
        <v>294</v>
      </c>
      <c r="L278" s="12" t="s">
        <v>68</v>
      </c>
      <c r="M278" s="95">
        <v>46163</v>
      </c>
      <c r="N278" s="12" t="s">
        <v>71</v>
      </c>
      <c r="O278" s="96" t="s">
        <v>48</v>
      </c>
      <c r="P278" s="12"/>
      <c r="Q278" s="13">
        <v>0</v>
      </c>
      <c r="R278" s="12" t="s">
        <v>56</v>
      </c>
      <c r="S278" s="96"/>
      <c r="T278" s="12" t="s">
        <v>48</v>
      </c>
      <c r="U278" s="96" t="s">
        <v>3</v>
      </c>
      <c r="V278" s="96">
        <v>0</v>
      </c>
      <c r="W278" s="96">
        <v>0</v>
      </c>
      <c r="X278" s="14">
        <v>0</v>
      </c>
      <c r="Y278" s="14">
        <v>0</v>
      </c>
      <c r="Z278" s="15" t="s">
        <v>57</v>
      </c>
      <c r="AA278" s="12" t="s">
        <v>48</v>
      </c>
      <c r="AB278" s="12" t="s">
        <v>48</v>
      </c>
      <c r="AC278" s="12" t="s">
        <v>58</v>
      </c>
      <c r="AD278" s="12" t="s">
        <v>2</v>
      </c>
      <c r="AE278" s="12" t="s">
        <v>2</v>
      </c>
      <c r="AF278" s="12" t="s">
        <v>80</v>
      </c>
      <c r="AG278" s="96">
        <v>0</v>
      </c>
      <c r="AH278" s="12" t="s">
        <v>48</v>
      </c>
      <c r="AI278" s="12" t="s">
        <v>48</v>
      </c>
    </row>
    <row r="279" spans="2:36" ht="14.5" x14ac:dyDescent="0.35">
      <c r="B279" s="107" t="s">
        <v>854</v>
      </c>
      <c r="C279" s="12" t="s">
        <v>48</v>
      </c>
      <c r="D279" s="12" t="s">
        <v>847</v>
      </c>
      <c r="E279" s="12" t="s">
        <v>849</v>
      </c>
      <c r="F279" s="12" t="s">
        <v>48</v>
      </c>
      <c r="G279" s="12" t="s">
        <v>857</v>
      </c>
      <c r="H279" s="107" t="s">
        <v>858</v>
      </c>
      <c r="I279" s="12" t="s">
        <v>78</v>
      </c>
      <c r="J279" s="12" t="s">
        <v>128</v>
      </c>
      <c r="K279" s="12" t="s">
        <v>294</v>
      </c>
      <c r="L279" s="12" t="s">
        <v>68</v>
      </c>
      <c r="M279" s="95">
        <v>46163</v>
      </c>
      <c r="N279" s="12" t="s">
        <v>71</v>
      </c>
      <c r="O279" s="96" t="s">
        <v>48</v>
      </c>
      <c r="P279" s="12"/>
      <c r="Q279" s="13">
        <v>0</v>
      </c>
      <c r="R279" s="12" t="s">
        <v>56</v>
      </c>
      <c r="S279" s="96"/>
      <c r="T279" s="12" t="s">
        <v>48</v>
      </c>
      <c r="U279" s="96" t="s">
        <v>3</v>
      </c>
      <c r="V279" s="96">
        <v>0</v>
      </c>
      <c r="W279" s="96">
        <v>0</v>
      </c>
      <c r="X279" s="14">
        <v>0</v>
      </c>
      <c r="Y279" s="14">
        <v>0</v>
      </c>
      <c r="Z279" s="15" t="s">
        <v>57</v>
      </c>
      <c r="AA279" s="12" t="s">
        <v>48</v>
      </c>
      <c r="AB279" s="12" t="s">
        <v>48</v>
      </c>
      <c r="AC279" s="12" t="s">
        <v>58</v>
      </c>
      <c r="AD279" s="12" t="s">
        <v>2</v>
      </c>
      <c r="AE279" s="12" t="s">
        <v>2</v>
      </c>
      <c r="AF279" s="12" t="s">
        <v>80</v>
      </c>
      <c r="AG279" s="96">
        <v>0</v>
      </c>
      <c r="AH279" s="12" t="s">
        <v>48</v>
      </c>
      <c r="AI279" s="12" t="s">
        <v>48</v>
      </c>
    </row>
    <row r="280" spans="2:36" ht="14.5" x14ac:dyDescent="0.35">
      <c r="B280" s="107" t="s">
        <v>843</v>
      </c>
      <c r="C280" s="12" t="s">
        <v>48</v>
      </c>
      <c r="D280" s="12" t="s">
        <v>847</v>
      </c>
      <c r="E280" s="12" t="s">
        <v>849</v>
      </c>
      <c r="F280" s="12" t="s">
        <v>48</v>
      </c>
      <c r="G280" s="94" t="s">
        <v>859</v>
      </c>
      <c r="H280" s="107" t="s">
        <v>845</v>
      </c>
      <c r="I280" s="12" t="s">
        <v>78</v>
      </c>
      <c r="J280" s="12" t="s">
        <v>128</v>
      </c>
      <c r="K280" s="12" t="s">
        <v>55</v>
      </c>
      <c r="L280" s="12"/>
      <c r="M280" s="95" t="s">
        <v>48</v>
      </c>
      <c r="N280" s="12"/>
      <c r="O280" s="96" t="s">
        <v>48</v>
      </c>
      <c r="P280" s="12"/>
      <c r="Q280" s="13">
        <v>0</v>
      </c>
      <c r="R280" s="12"/>
      <c r="S280" s="96">
        <v>0</v>
      </c>
      <c r="T280" s="12" t="s">
        <v>48</v>
      </c>
      <c r="U280" s="13">
        <v>0</v>
      </c>
      <c r="V280" s="96">
        <v>0</v>
      </c>
      <c r="W280" s="96">
        <v>0</v>
      </c>
      <c r="X280" s="14">
        <v>0</v>
      </c>
      <c r="Y280" s="14">
        <v>0</v>
      </c>
      <c r="Z280" s="15" t="s">
        <v>57</v>
      </c>
      <c r="AA280" s="12" t="s">
        <v>48</v>
      </c>
      <c r="AB280" s="12" t="s">
        <v>48</v>
      </c>
      <c r="AC280" s="12" t="s">
        <v>58</v>
      </c>
      <c r="AD280" s="12" t="s">
        <v>57</v>
      </c>
      <c r="AE280" s="12" t="s">
        <v>57</v>
      </c>
      <c r="AF280" s="12" t="s">
        <v>59</v>
      </c>
      <c r="AG280" s="96">
        <v>0</v>
      </c>
      <c r="AH280" s="12" t="s">
        <v>48</v>
      </c>
      <c r="AI280" s="12" t="s">
        <v>48</v>
      </c>
    </row>
    <row r="281" spans="2:36" ht="14.5" x14ac:dyDescent="0.35">
      <c r="B281" s="12" t="s">
        <v>66</v>
      </c>
      <c r="C281" s="12" t="s">
        <v>48</v>
      </c>
      <c r="D281" s="12" t="s">
        <v>75</v>
      </c>
      <c r="E281" s="12" t="s">
        <v>860</v>
      </c>
      <c r="F281" s="120" t="s">
        <v>861</v>
      </c>
      <c r="G281" s="94" t="s">
        <v>862</v>
      </c>
      <c r="H281" s="12" t="s">
        <v>863</v>
      </c>
      <c r="I281" s="12" t="s">
        <v>89</v>
      </c>
      <c r="J281" s="12" t="s">
        <v>66</v>
      </c>
      <c r="K281" s="12" t="s">
        <v>67</v>
      </c>
      <c r="L281" s="12" t="s">
        <v>119</v>
      </c>
      <c r="M281" s="95">
        <v>45622</v>
      </c>
      <c r="N281" s="12" t="s">
        <v>72</v>
      </c>
      <c r="O281" s="96">
        <v>1674</v>
      </c>
      <c r="P281" s="12" t="s">
        <v>90</v>
      </c>
      <c r="Q281" s="17">
        <f>X281</f>
        <v>1364587.27</v>
      </c>
      <c r="R281" s="12" t="s">
        <v>72</v>
      </c>
      <c r="S281" s="96">
        <f>Q281/V281</f>
        <v>815.165633213859</v>
      </c>
      <c r="T281" s="12" t="s">
        <v>48</v>
      </c>
      <c r="U281" s="17">
        <v>4054</v>
      </c>
      <c r="V281" s="96">
        <f>O281</f>
        <v>1674</v>
      </c>
      <c r="W281" s="96">
        <v>8</v>
      </c>
      <c r="X281" s="16">
        <f>1366445.6+Y281</f>
        <v>1364587.27</v>
      </c>
      <c r="Y281" s="16">
        <v>-1858.33</v>
      </c>
      <c r="Z281" s="16" t="s">
        <v>58</v>
      </c>
      <c r="AA281" s="12" t="s">
        <v>58</v>
      </c>
      <c r="AB281" s="12" t="s">
        <v>140</v>
      </c>
      <c r="AC281" s="12" t="s">
        <v>58</v>
      </c>
      <c r="AD281" s="12" t="s">
        <v>57</v>
      </c>
      <c r="AE281" s="12" t="s">
        <v>57</v>
      </c>
      <c r="AF281" s="12" t="s">
        <v>80</v>
      </c>
      <c r="AG281" s="96">
        <v>4</v>
      </c>
      <c r="AH281" s="12" t="s">
        <v>48</v>
      </c>
      <c r="AI281" s="12" t="s">
        <v>48</v>
      </c>
    </row>
    <row r="282" spans="2:36" ht="14.5" x14ac:dyDescent="0.35">
      <c r="B282" s="12" t="s">
        <v>66</v>
      </c>
      <c r="C282" s="12" t="s">
        <v>48</v>
      </c>
      <c r="D282" s="12" t="s">
        <v>75</v>
      </c>
      <c r="E282" s="12" t="s">
        <v>864</v>
      </c>
      <c r="F282" s="120" t="s">
        <v>865</v>
      </c>
      <c r="G282" s="94" t="s">
        <v>866</v>
      </c>
      <c r="H282" s="12" t="s">
        <v>867</v>
      </c>
      <c r="I282" s="12" t="s">
        <v>89</v>
      </c>
      <c r="J282" s="12" t="s">
        <v>66</v>
      </c>
      <c r="K282" s="12" t="s">
        <v>67</v>
      </c>
      <c r="L282" s="12" t="s">
        <v>68</v>
      </c>
      <c r="M282" s="95">
        <v>46227</v>
      </c>
      <c r="N282" s="12" t="s">
        <v>71</v>
      </c>
      <c r="O282" s="96">
        <v>975</v>
      </c>
      <c r="P282" s="12" t="s">
        <v>97</v>
      </c>
      <c r="Q282" s="17">
        <v>1400000</v>
      </c>
      <c r="R282" s="12" t="s">
        <v>56</v>
      </c>
      <c r="S282" s="96">
        <f>Q282/V282</f>
        <v>1435.8974358974358</v>
      </c>
      <c r="T282" s="12" t="s">
        <v>48</v>
      </c>
      <c r="U282" s="17" t="s">
        <v>3</v>
      </c>
      <c r="V282" s="96">
        <f>O282</f>
        <v>975</v>
      </c>
      <c r="W282" s="96">
        <v>0</v>
      </c>
      <c r="X282" s="16">
        <v>42654.6</v>
      </c>
      <c r="Y282" s="16">
        <v>42654.6</v>
      </c>
      <c r="Z282" s="16" t="s">
        <v>58</v>
      </c>
      <c r="AA282" s="12" t="s">
        <v>58</v>
      </c>
      <c r="AB282" s="12" t="s">
        <v>140</v>
      </c>
      <c r="AC282" s="12" t="s">
        <v>58</v>
      </c>
      <c r="AD282" s="12" t="s">
        <v>2</v>
      </c>
      <c r="AE282" s="12" t="s">
        <v>2</v>
      </c>
      <c r="AF282" s="12" t="s">
        <v>80</v>
      </c>
      <c r="AG282" s="96">
        <v>0</v>
      </c>
      <c r="AH282" s="12" t="s">
        <v>48</v>
      </c>
      <c r="AI282" s="12" t="s">
        <v>48</v>
      </c>
    </row>
    <row r="283" spans="2:36" ht="14.5" x14ac:dyDescent="0.35">
      <c r="B283" s="107" t="s">
        <v>868</v>
      </c>
      <c r="C283" s="12" t="s">
        <v>48</v>
      </c>
      <c r="D283" s="12" t="s">
        <v>235</v>
      </c>
      <c r="E283" s="12" t="s">
        <v>869</v>
      </c>
      <c r="F283" s="12" t="s">
        <v>48</v>
      </c>
      <c r="G283" s="12" t="s">
        <v>870</v>
      </c>
      <c r="H283" s="107" t="s">
        <v>871</v>
      </c>
      <c r="I283" s="12" t="s">
        <v>53</v>
      </c>
      <c r="J283" s="12" t="s">
        <v>128</v>
      </c>
      <c r="K283" s="12" t="s">
        <v>55</v>
      </c>
      <c r="L283" s="12"/>
      <c r="M283" s="95" t="s">
        <v>48</v>
      </c>
      <c r="N283" s="12"/>
      <c r="O283" s="96" t="s">
        <v>48</v>
      </c>
      <c r="P283" s="12"/>
      <c r="Q283" s="13">
        <v>0</v>
      </c>
      <c r="R283" s="12"/>
      <c r="S283" s="96">
        <v>0</v>
      </c>
      <c r="T283" s="12" t="s">
        <v>48</v>
      </c>
      <c r="U283" s="96">
        <v>0</v>
      </c>
      <c r="V283" s="96">
        <v>0</v>
      </c>
      <c r="W283" s="96" t="s">
        <v>60</v>
      </c>
      <c r="X283" s="14">
        <v>0</v>
      </c>
      <c r="Y283" s="14">
        <v>0</v>
      </c>
      <c r="Z283" s="15" t="s">
        <v>57</v>
      </c>
      <c r="AA283" s="12" t="s">
        <v>48</v>
      </c>
      <c r="AB283" s="12" t="s">
        <v>48</v>
      </c>
      <c r="AC283" s="12" t="s">
        <v>57</v>
      </c>
      <c r="AD283" s="12" t="s">
        <v>57</v>
      </c>
      <c r="AE283" s="12" t="s">
        <v>57</v>
      </c>
      <c r="AF283" s="12" t="s">
        <v>80</v>
      </c>
      <c r="AG283" s="96">
        <v>0</v>
      </c>
      <c r="AH283" s="12" t="s">
        <v>48</v>
      </c>
      <c r="AI283" s="12" t="s">
        <v>48</v>
      </c>
    </row>
    <row r="284" spans="2:36" ht="14.5" x14ac:dyDescent="0.35">
      <c r="B284" s="107" t="s">
        <v>872</v>
      </c>
      <c r="C284" s="12" t="s">
        <v>48</v>
      </c>
      <c r="D284" s="12" t="s">
        <v>235</v>
      </c>
      <c r="E284" s="12" t="s">
        <v>869</v>
      </c>
      <c r="F284" s="12" t="s">
        <v>48</v>
      </c>
      <c r="G284" s="12" t="s">
        <v>873</v>
      </c>
      <c r="H284" s="107" t="s">
        <v>874</v>
      </c>
      <c r="I284" s="12" t="s">
        <v>53</v>
      </c>
      <c r="J284" s="12" t="s">
        <v>54</v>
      </c>
      <c r="K284" s="12" t="s">
        <v>67</v>
      </c>
      <c r="L284" s="12" t="s">
        <v>119</v>
      </c>
      <c r="M284" s="95">
        <v>45378</v>
      </c>
      <c r="N284" s="12" t="s">
        <v>72</v>
      </c>
      <c r="O284" s="96" t="s">
        <v>48</v>
      </c>
      <c r="P284" s="12"/>
      <c r="Q284" s="13">
        <f>X284</f>
        <v>777077.56</v>
      </c>
      <c r="R284" s="12" t="s">
        <v>72</v>
      </c>
      <c r="S284" s="96">
        <f>Q284/V284</f>
        <v>475.27679510703365</v>
      </c>
      <c r="T284" s="12" t="s">
        <v>48</v>
      </c>
      <c r="U284" s="13">
        <v>8750</v>
      </c>
      <c r="V284" s="96">
        <v>1635</v>
      </c>
      <c r="W284" s="96" t="s">
        <v>60</v>
      </c>
      <c r="X284" s="14">
        <v>777077.56</v>
      </c>
      <c r="Y284" s="14">
        <v>0</v>
      </c>
      <c r="Z284" s="16" t="s">
        <v>58</v>
      </c>
      <c r="AA284" s="12" t="s">
        <v>48</v>
      </c>
      <c r="AB284" s="12" t="s">
        <v>48</v>
      </c>
      <c r="AC284" s="12" t="s">
        <v>57</v>
      </c>
      <c r="AD284" s="12" t="s">
        <v>57</v>
      </c>
      <c r="AE284" s="12" t="s">
        <v>57</v>
      </c>
      <c r="AF284" s="12" t="s">
        <v>80</v>
      </c>
      <c r="AG284" s="96">
        <v>6</v>
      </c>
      <c r="AH284" s="12" t="s">
        <v>48</v>
      </c>
      <c r="AI284" s="12" t="s">
        <v>48</v>
      </c>
    </row>
    <row r="285" spans="2:36" ht="14.5" x14ac:dyDescent="0.35">
      <c r="B285" s="107" t="s">
        <v>120</v>
      </c>
      <c r="C285" s="12" t="s">
        <v>48</v>
      </c>
      <c r="D285" s="12" t="s">
        <v>247</v>
      </c>
      <c r="E285" s="12" t="s">
        <v>869</v>
      </c>
      <c r="F285" s="12" t="s">
        <v>48</v>
      </c>
      <c r="G285" s="12" t="s">
        <v>875</v>
      </c>
      <c r="H285" s="107" t="s">
        <v>876</v>
      </c>
      <c r="I285" s="12" t="s">
        <v>78</v>
      </c>
      <c r="J285" s="12"/>
      <c r="K285" s="12" t="s">
        <v>67</v>
      </c>
      <c r="L285" s="12" t="s">
        <v>68</v>
      </c>
      <c r="M285" s="95">
        <v>46021</v>
      </c>
      <c r="N285" s="12" t="s">
        <v>71</v>
      </c>
      <c r="O285" s="96" t="s">
        <v>48</v>
      </c>
      <c r="P285" s="12"/>
      <c r="Q285" s="13">
        <v>467367</v>
      </c>
      <c r="R285" s="12" t="s">
        <v>56</v>
      </c>
      <c r="S285" s="96">
        <v>0</v>
      </c>
      <c r="T285" s="12" t="s">
        <v>48</v>
      </c>
      <c r="U285" s="96" t="s">
        <v>3</v>
      </c>
      <c r="V285" s="96">
        <v>1226</v>
      </c>
      <c r="W285" s="96">
        <v>5</v>
      </c>
      <c r="X285" s="14">
        <v>0</v>
      </c>
      <c r="Y285" s="14">
        <v>0</v>
      </c>
      <c r="Z285" s="15" t="s">
        <v>57</v>
      </c>
      <c r="AA285" s="12" t="s">
        <v>48</v>
      </c>
      <c r="AB285" s="12" t="s">
        <v>48</v>
      </c>
      <c r="AC285" s="12" t="s">
        <v>57</v>
      </c>
      <c r="AD285" s="12" t="s">
        <v>57</v>
      </c>
      <c r="AE285" s="12" t="s">
        <v>57</v>
      </c>
      <c r="AF285" s="12" t="s">
        <v>80</v>
      </c>
      <c r="AG285" s="96">
        <v>4</v>
      </c>
      <c r="AH285" s="12" t="s">
        <v>48</v>
      </c>
      <c r="AI285" s="12" t="s">
        <v>48</v>
      </c>
    </row>
    <row r="286" spans="2:36" ht="14.5" x14ac:dyDescent="0.35">
      <c r="B286" s="12" t="s">
        <v>877</v>
      </c>
      <c r="C286" s="12" t="s">
        <v>48</v>
      </c>
      <c r="D286" s="12" t="s">
        <v>75</v>
      </c>
      <c r="E286" s="12" t="s">
        <v>878</v>
      </c>
      <c r="F286" s="12" t="s">
        <v>48</v>
      </c>
      <c r="G286" s="12" t="s">
        <v>879</v>
      </c>
      <c r="H286" s="12" t="s">
        <v>880</v>
      </c>
      <c r="I286" s="12" t="s">
        <v>53</v>
      </c>
      <c r="J286" s="12" t="s">
        <v>66</v>
      </c>
      <c r="K286" s="12" t="s">
        <v>67</v>
      </c>
      <c r="L286" s="12" t="s">
        <v>68</v>
      </c>
      <c r="M286" s="95">
        <v>46142</v>
      </c>
      <c r="N286" s="12" t="s">
        <v>71</v>
      </c>
      <c r="O286" s="96" t="s">
        <v>48</v>
      </c>
      <c r="P286" s="12"/>
      <c r="Q286" s="13">
        <v>1437734</v>
      </c>
      <c r="R286" s="12" t="s">
        <v>56</v>
      </c>
      <c r="S286" s="96">
        <f>Q286/V286</f>
        <v>525.48757309941516</v>
      </c>
      <c r="T286" s="12" t="s">
        <v>48</v>
      </c>
      <c r="U286" s="96" t="s">
        <v>3</v>
      </c>
      <c r="V286" s="96">
        <v>2736</v>
      </c>
      <c r="W286" s="96">
        <v>104</v>
      </c>
      <c r="X286" s="14">
        <v>141953</v>
      </c>
      <c r="Y286" s="14">
        <v>9829</v>
      </c>
      <c r="Z286" s="15" t="s">
        <v>57</v>
      </c>
      <c r="AA286" s="12" t="s">
        <v>48</v>
      </c>
      <c r="AB286" s="12" t="s">
        <v>48</v>
      </c>
      <c r="AC286" s="12" t="s">
        <v>57</v>
      </c>
      <c r="AD286" s="12" t="s">
        <v>57</v>
      </c>
      <c r="AE286" s="12" t="s">
        <v>57</v>
      </c>
      <c r="AF286" s="12" t="s">
        <v>80</v>
      </c>
      <c r="AG286" s="96">
        <v>21</v>
      </c>
      <c r="AH286" s="12" t="s">
        <v>48</v>
      </c>
      <c r="AI286" s="12" t="s">
        <v>48</v>
      </c>
    </row>
    <row r="287" spans="2:36" ht="14.5" x14ac:dyDescent="0.35">
      <c r="B287" s="107" t="s">
        <v>881</v>
      </c>
      <c r="C287" s="12" t="s">
        <v>48</v>
      </c>
      <c r="D287" s="12" t="s">
        <v>75</v>
      </c>
      <c r="E287" s="12" t="s">
        <v>878</v>
      </c>
      <c r="F287" s="12" t="s">
        <v>48</v>
      </c>
      <c r="G287" s="12" t="s">
        <v>882</v>
      </c>
      <c r="H287" s="107" t="s">
        <v>883</v>
      </c>
      <c r="I287" s="12" t="s">
        <v>78</v>
      </c>
      <c r="J287" s="12" t="s">
        <v>54</v>
      </c>
      <c r="K287" s="12" t="s">
        <v>294</v>
      </c>
      <c r="L287" s="12" t="s">
        <v>68</v>
      </c>
      <c r="M287" s="95">
        <v>46373</v>
      </c>
      <c r="N287" s="12" t="s">
        <v>71</v>
      </c>
      <c r="O287" s="96" t="s">
        <v>48</v>
      </c>
      <c r="P287" s="12"/>
      <c r="Q287" s="13">
        <v>76101</v>
      </c>
      <c r="R287" s="12" t="s">
        <v>56</v>
      </c>
      <c r="S287" s="96">
        <f>Q287/V287</f>
        <v>367.63768115942031</v>
      </c>
      <c r="T287" s="12" t="s">
        <v>48</v>
      </c>
      <c r="U287" s="96" t="s">
        <v>3</v>
      </c>
      <c r="V287" s="96">
        <v>207</v>
      </c>
      <c r="W287" s="96">
        <v>0</v>
      </c>
      <c r="X287" s="14">
        <v>0</v>
      </c>
      <c r="Y287" s="14">
        <v>0</v>
      </c>
      <c r="Z287" s="15" t="s">
        <v>57</v>
      </c>
      <c r="AA287" s="12" t="s">
        <v>48</v>
      </c>
      <c r="AB287" s="12" t="s">
        <v>48</v>
      </c>
      <c r="AC287" s="12" t="s">
        <v>57</v>
      </c>
      <c r="AD287" s="12" t="s">
        <v>57</v>
      </c>
      <c r="AE287" s="12" t="s">
        <v>57</v>
      </c>
      <c r="AF287" s="12" t="s">
        <v>245</v>
      </c>
      <c r="AG287" s="96">
        <v>3</v>
      </c>
      <c r="AH287" s="12" t="s">
        <v>48</v>
      </c>
      <c r="AI287" s="12" t="s">
        <v>48</v>
      </c>
    </row>
    <row r="288" spans="2:36" ht="14.5" x14ac:dyDescent="0.35">
      <c r="B288" s="12" t="s">
        <v>66</v>
      </c>
      <c r="C288" s="12" t="s">
        <v>48</v>
      </c>
      <c r="D288" s="12" t="s">
        <v>49</v>
      </c>
      <c r="E288" s="12" t="s">
        <v>884</v>
      </c>
      <c r="F288" s="120" t="s">
        <v>885</v>
      </c>
      <c r="G288" s="94" t="s">
        <v>886</v>
      </c>
      <c r="H288" s="12" t="s">
        <v>887</v>
      </c>
      <c r="I288" s="12" t="s">
        <v>89</v>
      </c>
      <c r="J288" s="12" t="s">
        <v>66</v>
      </c>
      <c r="K288" s="12" t="s">
        <v>67</v>
      </c>
      <c r="L288" s="12" t="s">
        <v>119</v>
      </c>
      <c r="M288" s="95">
        <v>45079</v>
      </c>
      <c r="N288" s="12" t="s">
        <v>72</v>
      </c>
      <c r="O288" s="96">
        <v>564</v>
      </c>
      <c r="P288" s="12" t="s">
        <v>90</v>
      </c>
      <c r="Q288" s="17">
        <f>X288</f>
        <v>586834.43000000005</v>
      </c>
      <c r="R288" s="12" t="s">
        <v>72</v>
      </c>
      <c r="S288" s="96">
        <f>Q288/V288</f>
        <v>1040.4865780141845</v>
      </c>
      <c r="T288" s="12" t="s">
        <v>48</v>
      </c>
      <c r="U288" s="17">
        <v>508</v>
      </c>
      <c r="V288" s="96">
        <f>O288</f>
        <v>564</v>
      </c>
      <c r="W288" s="96">
        <v>3</v>
      </c>
      <c r="X288" s="16">
        <v>586834.43000000005</v>
      </c>
      <c r="Y288" s="15">
        <v>0</v>
      </c>
      <c r="Z288" s="16" t="s">
        <v>58</v>
      </c>
      <c r="AA288" s="12" t="s">
        <v>58</v>
      </c>
      <c r="AB288" s="12" t="s">
        <v>91</v>
      </c>
      <c r="AC288" s="12" t="s">
        <v>57</v>
      </c>
      <c r="AD288" s="12" t="s">
        <v>57</v>
      </c>
      <c r="AE288" s="12" t="s">
        <v>57</v>
      </c>
      <c r="AF288" s="12" t="s">
        <v>80</v>
      </c>
      <c r="AG288" s="96">
        <v>4</v>
      </c>
      <c r="AH288" s="12" t="s">
        <v>48</v>
      </c>
      <c r="AI288" s="12" t="s">
        <v>48</v>
      </c>
    </row>
    <row r="289" spans="2:35" ht="14.5" x14ac:dyDescent="0.35">
      <c r="B289" s="107" t="s">
        <v>888</v>
      </c>
      <c r="C289" s="12" t="s">
        <v>48</v>
      </c>
      <c r="D289" s="12" t="s">
        <v>49</v>
      </c>
      <c r="E289" s="12" t="s">
        <v>884</v>
      </c>
      <c r="F289" s="12" t="s">
        <v>48</v>
      </c>
      <c r="G289" s="12" t="s">
        <v>889</v>
      </c>
      <c r="H289" s="107" t="s">
        <v>890</v>
      </c>
      <c r="I289" s="12" t="s">
        <v>53</v>
      </c>
      <c r="J289" s="12" t="s">
        <v>54</v>
      </c>
      <c r="K289" s="12" t="s">
        <v>55</v>
      </c>
      <c r="L289" s="12"/>
      <c r="M289" s="95" t="s">
        <v>48</v>
      </c>
      <c r="N289" s="12"/>
      <c r="O289" s="96" t="s">
        <v>48</v>
      </c>
      <c r="P289" s="12"/>
      <c r="Q289" s="13">
        <v>0</v>
      </c>
      <c r="R289" s="12"/>
      <c r="S289" s="96">
        <v>0</v>
      </c>
      <c r="T289" s="12" t="s">
        <v>48</v>
      </c>
      <c r="U289" s="96">
        <v>0</v>
      </c>
      <c r="V289" s="96">
        <v>1032</v>
      </c>
      <c r="W289" s="96">
        <v>1</v>
      </c>
      <c r="X289" s="14">
        <v>0</v>
      </c>
      <c r="Y289" s="14">
        <v>332.3</v>
      </c>
      <c r="Z289" s="15" t="s">
        <v>57</v>
      </c>
      <c r="AA289" s="12" t="s">
        <v>48</v>
      </c>
      <c r="AB289" s="12" t="s">
        <v>48</v>
      </c>
      <c r="AC289" s="12" t="s">
        <v>57</v>
      </c>
      <c r="AD289" s="12" t="s">
        <v>57</v>
      </c>
      <c r="AE289" s="12" t="s">
        <v>57</v>
      </c>
      <c r="AF289" s="12" t="s">
        <v>80</v>
      </c>
      <c r="AG289" s="96">
        <v>6</v>
      </c>
      <c r="AH289" s="12" t="s">
        <v>48</v>
      </c>
      <c r="AI289" s="12" t="s">
        <v>48</v>
      </c>
    </row>
    <row r="290" spans="2:35" ht="14.5" x14ac:dyDescent="0.35">
      <c r="B290" s="107" t="s">
        <v>277</v>
      </c>
      <c r="C290" s="12" t="s">
        <v>48</v>
      </c>
      <c r="D290" s="12" t="s">
        <v>49</v>
      </c>
      <c r="E290" s="12" t="s">
        <v>884</v>
      </c>
      <c r="F290" s="12" t="s">
        <v>48</v>
      </c>
      <c r="G290" s="12" t="s">
        <v>891</v>
      </c>
      <c r="H290" s="107" t="s">
        <v>892</v>
      </c>
      <c r="I290" s="12" t="s">
        <v>53</v>
      </c>
      <c r="J290" s="12" t="s">
        <v>54</v>
      </c>
      <c r="K290" s="12" t="s">
        <v>294</v>
      </c>
      <c r="L290" s="12" t="s">
        <v>68</v>
      </c>
      <c r="M290" s="95">
        <v>46261</v>
      </c>
      <c r="N290" s="12" t="s">
        <v>71</v>
      </c>
      <c r="O290" s="96" t="s">
        <v>48</v>
      </c>
      <c r="P290" s="12"/>
      <c r="Q290" s="13">
        <v>390976</v>
      </c>
      <c r="R290" s="12" t="s">
        <v>56</v>
      </c>
      <c r="S290" s="96"/>
      <c r="T290" s="12" t="s">
        <v>48</v>
      </c>
      <c r="U290" s="96" t="s">
        <v>3</v>
      </c>
      <c r="V290" s="96">
        <v>1808</v>
      </c>
      <c r="W290" s="96">
        <v>5</v>
      </c>
      <c r="X290" s="14">
        <v>2101</v>
      </c>
      <c r="Y290" s="14">
        <v>1386</v>
      </c>
      <c r="Z290" s="15" t="s">
        <v>57</v>
      </c>
      <c r="AA290" s="12" t="s">
        <v>48</v>
      </c>
      <c r="AB290" s="12" t="s">
        <v>48</v>
      </c>
      <c r="AC290" s="12" t="s">
        <v>57</v>
      </c>
      <c r="AD290" s="12" t="s">
        <v>2</v>
      </c>
      <c r="AE290" s="12" t="s">
        <v>2</v>
      </c>
      <c r="AF290" s="12" t="s">
        <v>59</v>
      </c>
      <c r="AG290" s="96">
        <v>4</v>
      </c>
      <c r="AH290" s="12" t="s">
        <v>48</v>
      </c>
      <c r="AI290" s="12" t="s">
        <v>48</v>
      </c>
    </row>
    <row r="291" spans="2:35" ht="14.5" x14ac:dyDescent="0.35">
      <c r="B291" s="107" t="s">
        <v>893</v>
      </c>
      <c r="C291" s="12" t="s">
        <v>48</v>
      </c>
      <c r="D291" s="12" t="s">
        <v>49</v>
      </c>
      <c r="E291" s="12" t="s">
        <v>884</v>
      </c>
      <c r="F291" s="12" t="s">
        <v>48</v>
      </c>
      <c r="G291" s="12" t="s">
        <v>894</v>
      </c>
      <c r="H291" s="107" t="s">
        <v>895</v>
      </c>
      <c r="I291" s="12" t="s">
        <v>78</v>
      </c>
      <c r="J291" s="12" t="s">
        <v>54</v>
      </c>
      <c r="K291" s="12" t="s">
        <v>294</v>
      </c>
      <c r="L291" s="12" t="s">
        <v>68</v>
      </c>
      <c r="M291" s="95">
        <v>46115</v>
      </c>
      <c r="N291" s="12" t="s">
        <v>71</v>
      </c>
      <c r="O291" s="96" t="s">
        <v>48</v>
      </c>
      <c r="P291" s="12"/>
      <c r="Q291" s="13">
        <v>239016</v>
      </c>
      <c r="R291" s="12" t="s">
        <v>56</v>
      </c>
      <c r="S291" s="96">
        <f>Q291/V291</f>
        <v>435.36612021857923</v>
      </c>
      <c r="T291" s="12" t="s">
        <v>48</v>
      </c>
      <c r="U291" s="96">
        <v>863</v>
      </c>
      <c r="V291" s="96">
        <v>549</v>
      </c>
      <c r="W291" s="96">
        <v>3</v>
      </c>
      <c r="X291" s="14">
        <v>0</v>
      </c>
      <c r="Y291" s="14">
        <v>0</v>
      </c>
      <c r="Z291" s="15" t="s">
        <v>57</v>
      </c>
      <c r="AA291" s="12" t="s">
        <v>48</v>
      </c>
      <c r="AB291" s="12" t="s">
        <v>48</v>
      </c>
      <c r="AC291" s="12" t="s">
        <v>57</v>
      </c>
      <c r="AD291" s="12" t="s">
        <v>57</v>
      </c>
      <c r="AE291" s="12" t="s">
        <v>57</v>
      </c>
      <c r="AF291" s="12" t="s">
        <v>80</v>
      </c>
      <c r="AG291" s="96">
        <v>4</v>
      </c>
      <c r="AH291" s="12" t="s">
        <v>48</v>
      </c>
      <c r="AI291" s="12" t="s">
        <v>48</v>
      </c>
    </row>
    <row r="292" spans="2:35" ht="14.5" x14ac:dyDescent="0.35">
      <c r="B292" s="12" t="s">
        <v>896</v>
      </c>
      <c r="C292" s="12" t="s">
        <v>48</v>
      </c>
      <c r="D292" s="12" t="s">
        <v>75</v>
      </c>
      <c r="E292" s="12" t="s">
        <v>897</v>
      </c>
      <c r="F292" s="12" t="s">
        <v>48</v>
      </c>
      <c r="G292" s="12" t="s">
        <v>898</v>
      </c>
      <c r="H292" s="12" t="s">
        <v>899</v>
      </c>
      <c r="I292" s="12" t="s">
        <v>53</v>
      </c>
      <c r="J292" s="12" t="s">
        <v>66</v>
      </c>
      <c r="K292" s="12" t="s">
        <v>55</v>
      </c>
      <c r="L292" s="12"/>
      <c r="M292" s="95" t="s">
        <v>48</v>
      </c>
      <c r="N292" s="12"/>
      <c r="O292" s="96" t="s">
        <v>48</v>
      </c>
      <c r="P292" s="12"/>
      <c r="Q292" s="13">
        <v>5000</v>
      </c>
      <c r="R292" s="12" t="s">
        <v>56</v>
      </c>
      <c r="S292" s="96">
        <v>0</v>
      </c>
      <c r="T292" s="12" t="s">
        <v>48</v>
      </c>
      <c r="U292" s="96">
        <v>0</v>
      </c>
      <c r="V292" s="96">
        <v>0</v>
      </c>
      <c r="W292" s="96">
        <v>0</v>
      </c>
      <c r="X292" s="14">
        <v>0</v>
      </c>
      <c r="Y292" s="14">
        <v>0</v>
      </c>
      <c r="Z292" s="15" t="s">
        <v>57</v>
      </c>
      <c r="AA292" s="12" t="s">
        <v>48</v>
      </c>
      <c r="AB292" s="12" t="s">
        <v>48</v>
      </c>
      <c r="AC292" s="12" t="s">
        <v>57</v>
      </c>
      <c r="AD292" s="12" t="s">
        <v>57</v>
      </c>
      <c r="AE292" s="12" t="s">
        <v>57</v>
      </c>
      <c r="AF292" s="12" t="s">
        <v>80</v>
      </c>
      <c r="AG292" s="96">
        <v>0</v>
      </c>
      <c r="AH292" s="12" t="s">
        <v>48</v>
      </c>
      <c r="AI292" s="12" t="s">
        <v>48</v>
      </c>
    </row>
    <row r="293" spans="2:35" ht="14.5" x14ac:dyDescent="0.35">
      <c r="B293" s="12" t="s">
        <v>896</v>
      </c>
      <c r="C293" s="12" t="s">
        <v>48</v>
      </c>
      <c r="D293" s="12" t="s">
        <v>75</v>
      </c>
      <c r="E293" s="12" t="s">
        <v>897</v>
      </c>
      <c r="F293" s="12" t="s">
        <v>48</v>
      </c>
      <c r="G293" s="12" t="s">
        <v>900</v>
      </c>
      <c r="H293" s="12" t="s">
        <v>901</v>
      </c>
      <c r="I293" s="12" t="s">
        <v>53</v>
      </c>
      <c r="J293" s="12" t="s">
        <v>66</v>
      </c>
      <c r="K293" s="12" t="s">
        <v>67</v>
      </c>
      <c r="L293" s="12" t="s">
        <v>68</v>
      </c>
      <c r="M293" s="95">
        <v>46738</v>
      </c>
      <c r="N293" s="12" t="s">
        <v>71</v>
      </c>
      <c r="O293" s="96" t="s">
        <v>48</v>
      </c>
      <c r="P293" s="12"/>
      <c r="Q293" s="13">
        <v>5000</v>
      </c>
      <c r="R293" s="12" t="s">
        <v>56</v>
      </c>
      <c r="S293" s="96">
        <v>0</v>
      </c>
      <c r="T293" s="12" t="s">
        <v>48</v>
      </c>
      <c r="U293" s="96" t="s">
        <v>3</v>
      </c>
      <c r="V293" s="96">
        <v>0</v>
      </c>
      <c r="W293" s="96" t="s">
        <v>60</v>
      </c>
      <c r="X293" s="14">
        <v>7030.36</v>
      </c>
      <c r="Y293" s="14">
        <v>0</v>
      </c>
      <c r="Z293" s="15" t="s">
        <v>57</v>
      </c>
      <c r="AA293" s="12" t="s">
        <v>48</v>
      </c>
      <c r="AB293" s="12" t="s">
        <v>48</v>
      </c>
      <c r="AC293" s="12" t="s">
        <v>57</v>
      </c>
      <c r="AD293" s="12" t="s">
        <v>57</v>
      </c>
      <c r="AE293" s="12" t="s">
        <v>57</v>
      </c>
      <c r="AF293" s="12" t="s">
        <v>59</v>
      </c>
      <c r="AG293" s="96" t="s">
        <v>60</v>
      </c>
      <c r="AH293" s="12" t="s">
        <v>48</v>
      </c>
      <c r="AI293" s="12" t="s">
        <v>48</v>
      </c>
    </row>
    <row r="294" spans="2:35" ht="14.5" x14ac:dyDescent="0.35">
      <c r="B294" s="12" t="s">
        <v>896</v>
      </c>
      <c r="C294" s="12" t="s">
        <v>48</v>
      </c>
      <c r="D294" s="12" t="s">
        <v>75</v>
      </c>
      <c r="E294" s="12" t="s">
        <v>897</v>
      </c>
      <c r="F294" s="12" t="s">
        <v>48</v>
      </c>
      <c r="G294" s="12" t="s">
        <v>902</v>
      </c>
      <c r="H294" s="12" t="s">
        <v>901</v>
      </c>
      <c r="I294" s="12" t="s">
        <v>78</v>
      </c>
      <c r="J294" s="12" t="s">
        <v>66</v>
      </c>
      <c r="K294" s="12" t="s">
        <v>294</v>
      </c>
      <c r="L294" s="12" t="s">
        <v>68</v>
      </c>
      <c r="M294" s="95">
        <v>46582</v>
      </c>
      <c r="N294" s="12" t="s">
        <v>71</v>
      </c>
      <c r="O294" s="96" t="s">
        <v>48</v>
      </c>
      <c r="P294" s="12"/>
      <c r="Q294" s="13">
        <v>96266</v>
      </c>
      <c r="R294" s="12" t="s">
        <v>56</v>
      </c>
      <c r="S294" s="96"/>
      <c r="T294" s="12" t="s">
        <v>48</v>
      </c>
      <c r="U294" s="96" t="s">
        <v>3</v>
      </c>
      <c r="V294" s="96">
        <v>0</v>
      </c>
      <c r="W294" s="96">
        <v>14</v>
      </c>
      <c r="X294" s="14">
        <v>0</v>
      </c>
      <c r="Y294" s="14">
        <v>0</v>
      </c>
      <c r="Z294" s="15" t="s">
        <v>57</v>
      </c>
      <c r="AA294" s="12" t="s">
        <v>48</v>
      </c>
      <c r="AB294" s="12" t="s">
        <v>48</v>
      </c>
      <c r="AC294" s="12" t="s">
        <v>57</v>
      </c>
      <c r="AD294" s="12" t="s">
        <v>254</v>
      </c>
      <c r="AE294" s="12" t="s">
        <v>254</v>
      </c>
      <c r="AF294" s="12" t="s">
        <v>59</v>
      </c>
      <c r="AG294" s="96">
        <v>8</v>
      </c>
      <c r="AH294" s="12" t="s">
        <v>48</v>
      </c>
      <c r="AI294" s="12" t="s">
        <v>48</v>
      </c>
    </row>
    <row r="295" spans="2:35" ht="14.5" x14ac:dyDescent="0.35">
      <c r="B295" s="12" t="s">
        <v>896</v>
      </c>
      <c r="C295" s="12" t="s">
        <v>48</v>
      </c>
      <c r="D295" s="12" t="s">
        <v>75</v>
      </c>
      <c r="E295" s="12" t="s">
        <v>897</v>
      </c>
      <c r="F295" s="12" t="s">
        <v>48</v>
      </c>
      <c r="G295" s="12" t="s">
        <v>903</v>
      </c>
      <c r="H295" s="12" t="s">
        <v>904</v>
      </c>
      <c r="I295" s="12" t="s">
        <v>78</v>
      </c>
      <c r="J295" s="12" t="s">
        <v>66</v>
      </c>
      <c r="K295" s="12" t="s">
        <v>55</v>
      </c>
      <c r="L295" s="12"/>
      <c r="M295" s="95" t="s">
        <v>48</v>
      </c>
      <c r="N295" s="12"/>
      <c r="O295" s="96" t="s">
        <v>48</v>
      </c>
      <c r="P295" s="12"/>
      <c r="Q295" s="13">
        <v>249253</v>
      </c>
      <c r="R295" s="12"/>
      <c r="S295" s="96">
        <f>Q295/V295</f>
        <v>819.91118421052636</v>
      </c>
      <c r="T295" s="12" t="s">
        <v>48</v>
      </c>
      <c r="U295" s="96">
        <v>0</v>
      </c>
      <c r="V295" s="96">
        <v>304</v>
      </c>
      <c r="W295" s="96">
        <v>0</v>
      </c>
      <c r="X295" s="14">
        <v>0</v>
      </c>
      <c r="Y295" s="14">
        <v>0</v>
      </c>
      <c r="Z295" s="15" t="s">
        <v>57</v>
      </c>
      <c r="AA295" s="12" t="s">
        <v>48</v>
      </c>
      <c r="AB295" s="12" t="s">
        <v>48</v>
      </c>
      <c r="AC295" s="12" t="s">
        <v>57</v>
      </c>
      <c r="AD295" s="12" t="s">
        <v>57</v>
      </c>
      <c r="AE295" s="12" t="s">
        <v>57</v>
      </c>
      <c r="AF295" s="12" t="s">
        <v>80</v>
      </c>
      <c r="AG295" s="96">
        <v>3</v>
      </c>
      <c r="AH295" s="12" t="s">
        <v>48</v>
      </c>
      <c r="AI295" s="12" t="s">
        <v>48</v>
      </c>
    </row>
    <row r="296" spans="2:35" ht="14.5" x14ac:dyDescent="0.35">
      <c r="B296" s="107" t="s">
        <v>905</v>
      </c>
      <c r="C296" s="12" t="s">
        <v>48</v>
      </c>
      <c r="D296" s="12" t="s">
        <v>75</v>
      </c>
      <c r="E296" s="12" t="s">
        <v>897</v>
      </c>
      <c r="F296" s="12" t="s">
        <v>48</v>
      </c>
      <c r="G296" s="12" t="s">
        <v>906</v>
      </c>
      <c r="H296" s="107" t="s">
        <v>907</v>
      </c>
      <c r="I296" s="12" t="s">
        <v>78</v>
      </c>
      <c r="J296" s="12" t="s">
        <v>79</v>
      </c>
      <c r="K296" s="12" t="s">
        <v>67</v>
      </c>
      <c r="L296" s="12" t="s">
        <v>68</v>
      </c>
      <c r="M296" s="95">
        <v>46415</v>
      </c>
      <c r="N296" s="12" t="s">
        <v>71</v>
      </c>
      <c r="O296" s="96" t="s">
        <v>48</v>
      </c>
      <c r="P296" s="12"/>
      <c r="Q296" s="13">
        <v>28576</v>
      </c>
      <c r="R296" s="12" t="s">
        <v>56</v>
      </c>
      <c r="S296" s="96">
        <f>Q296/V296</f>
        <v>157.01098901098902</v>
      </c>
      <c r="T296" s="12" t="s">
        <v>48</v>
      </c>
      <c r="U296" s="96" t="s">
        <v>3</v>
      </c>
      <c r="V296" s="96">
        <v>182</v>
      </c>
      <c r="W296" s="96">
        <v>4</v>
      </c>
      <c r="X296" s="14">
        <v>0</v>
      </c>
      <c r="Y296" s="14">
        <v>0</v>
      </c>
      <c r="Z296" s="15" t="s">
        <v>57</v>
      </c>
      <c r="AA296" s="12" t="s">
        <v>48</v>
      </c>
      <c r="AB296" s="12" t="s">
        <v>48</v>
      </c>
      <c r="AC296" s="12" t="s">
        <v>57</v>
      </c>
      <c r="AD296" s="12" t="s">
        <v>57</v>
      </c>
      <c r="AE296" s="12" t="s">
        <v>57</v>
      </c>
      <c r="AF296" s="12" t="s">
        <v>80</v>
      </c>
      <c r="AG296" s="96">
        <v>1</v>
      </c>
      <c r="AH296" s="12" t="s">
        <v>48</v>
      </c>
      <c r="AI296" s="12" t="s">
        <v>48</v>
      </c>
    </row>
    <row r="297" spans="2:35" ht="14.5" x14ac:dyDescent="0.35">
      <c r="B297" s="12" t="s">
        <v>896</v>
      </c>
      <c r="C297" s="12" t="s">
        <v>48</v>
      </c>
      <c r="D297" s="12" t="s">
        <v>75</v>
      </c>
      <c r="E297" s="12" t="s">
        <v>897</v>
      </c>
      <c r="F297" s="12" t="s">
        <v>48</v>
      </c>
      <c r="G297" s="12" t="s">
        <v>908</v>
      </c>
      <c r="H297" s="12" t="s">
        <v>909</v>
      </c>
      <c r="I297" s="12" t="s">
        <v>78</v>
      </c>
      <c r="J297" s="12" t="s">
        <v>66</v>
      </c>
      <c r="K297" s="12" t="s">
        <v>294</v>
      </c>
      <c r="L297" s="12" t="s">
        <v>119</v>
      </c>
      <c r="M297" s="95">
        <v>45758</v>
      </c>
      <c r="N297" s="12" t="s">
        <v>72</v>
      </c>
      <c r="O297" s="96" t="s">
        <v>48</v>
      </c>
      <c r="P297" s="12"/>
      <c r="Q297" s="13">
        <v>125051.7</v>
      </c>
      <c r="R297" s="12" t="s">
        <v>72</v>
      </c>
      <c r="S297" s="96">
        <f>Q297/V297</f>
        <v>164.97585751978892</v>
      </c>
      <c r="T297" s="12" t="s">
        <v>48</v>
      </c>
      <c r="U297" s="96">
        <v>0</v>
      </c>
      <c r="V297" s="96">
        <v>758</v>
      </c>
      <c r="W297" s="96">
        <v>7</v>
      </c>
      <c r="X297" s="14">
        <v>87219</v>
      </c>
      <c r="Y297" s="14">
        <v>79388</v>
      </c>
      <c r="Z297" s="15" t="s">
        <v>57</v>
      </c>
      <c r="AA297" s="12" t="s">
        <v>48</v>
      </c>
      <c r="AB297" s="12" t="s">
        <v>48</v>
      </c>
      <c r="AC297" s="12" t="s">
        <v>57</v>
      </c>
      <c r="AD297" s="12" t="s">
        <v>57</v>
      </c>
      <c r="AE297" s="12" t="s">
        <v>57</v>
      </c>
      <c r="AF297" s="12" t="s">
        <v>80</v>
      </c>
      <c r="AG297" s="96">
        <v>4</v>
      </c>
      <c r="AH297" s="12" t="s">
        <v>48</v>
      </c>
      <c r="AI297" s="12" t="s">
        <v>48</v>
      </c>
    </row>
    <row r="298" spans="2:35" ht="14.5" x14ac:dyDescent="0.35">
      <c r="B298" s="107" t="s">
        <v>910</v>
      </c>
      <c r="C298" s="12" t="s">
        <v>48</v>
      </c>
      <c r="D298" s="12" t="s">
        <v>75</v>
      </c>
      <c r="E298" s="12" t="s">
        <v>911</v>
      </c>
      <c r="F298" s="12" t="s">
        <v>48</v>
      </c>
      <c r="G298" s="12" t="s">
        <v>912</v>
      </c>
      <c r="H298" s="107" t="s">
        <v>913</v>
      </c>
      <c r="I298" s="12" t="s">
        <v>78</v>
      </c>
      <c r="J298" s="12" t="s">
        <v>128</v>
      </c>
      <c r="K298" s="12" t="s">
        <v>67</v>
      </c>
      <c r="L298" s="12" t="s">
        <v>68</v>
      </c>
      <c r="M298" s="95">
        <v>39082</v>
      </c>
      <c r="N298" s="12" t="s">
        <v>71</v>
      </c>
      <c r="O298" s="96" t="s">
        <v>48</v>
      </c>
      <c r="P298" s="12"/>
      <c r="Q298" s="13">
        <v>905691</v>
      </c>
      <c r="R298" s="12" t="s">
        <v>56</v>
      </c>
      <c r="S298" s="96">
        <f>Q298/V298</f>
        <v>243.85864297253636</v>
      </c>
      <c r="T298" s="12" t="s">
        <v>48</v>
      </c>
      <c r="U298" s="96" t="s">
        <v>3</v>
      </c>
      <c r="V298" s="96">
        <v>3714</v>
      </c>
      <c r="W298" s="96">
        <v>3</v>
      </c>
      <c r="X298" s="14">
        <v>429385</v>
      </c>
      <c r="Y298" s="14">
        <v>75079</v>
      </c>
      <c r="Z298" s="15" t="s">
        <v>57</v>
      </c>
      <c r="AA298" s="12" t="s">
        <v>48</v>
      </c>
      <c r="AB298" s="12" t="s">
        <v>48</v>
      </c>
      <c r="AC298" s="12" t="s">
        <v>58</v>
      </c>
      <c r="AD298" s="12" t="s">
        <v>57</v>
      </c>
      <c r="AE298" s="12" t="s">
        <v>57</v>
      </c>
      <c r="AF298" s="12" t="s">
        <v>80</v>
      </c>
      <c r="AG298" s="96">
        <v>8</v>
      </c>
      <c r="AH298" s="12" t="s">
        <v>48</v>
      </c>
      <c r="AI298" s="12" t="s">
        <v>48</v>
      </c>
    </row>
    <row r="299" spans="2:35" ht="14.5" x14ac:dyDescent="0.35">
      <c r="B299" s="107" t="s">
        <v>914</v>
      </c>
      <c r="C299" s="12" t="s">
        <v>48</v>
      </c>
      <c r="D299" s="12" t="s">
        <v>75</v>
      </c>
      <c r="E299" s="12" t="s">
        <v>911</v>
      </c>
      <c r="F299" s="12" t="s">
        <v>48</v>
      </c>
      <c r="G299" s="12" t="s">
        <v>915</v>
      </c>
      <c r="H299" s="107" t="s">
        <v>916</v>
      </c>
      <c r="I299" s="12" t="s">
        <v>78</v>
      </c>
      <c r="J299" s="12" t="s">
        <v>54</v>
      </c>
      <c r="K299" s="12" t="s">
        <v>67</v>
      </c>
      <c r="L299" s="12" t="s">
        <v>68</v>
      </c>
      <c r="M299" s="95" t="s">
        <v>48</v>
      </c>
      <c r="N299" s="12" t="s">
        <v>71</v>
      </c>
      <c r="O299" s="96" t="s">
        <v>48</v>
      </c>
      <c r="P299" s="12"/>
      <c r="Q299" s="13">
        <v>17117</v>
      </c>
      <c r="R299" s="12" t="s">
        <v>56</v>
      </c>
      <c r="S299" s="96">
        <v>0</v>
      </c>
      <c r="T299" s="12" t="s">
        <v>48</v>
      </c>
      <c r="U299" s="96">
        <v>790</v>
      </c>
      <c r="V299" s="96">
        <v>0</v>
      </c>
      <c r="W299" s="96">
        <v>1</v>
      </c>
      <c r="X299" s="14">
        <v>3053</v>
      </c>
      <c r="Y299" s="14">
        <v>3053</v>
      </c>
      <c r="Z299" s="15" t="s">
        <v>57</v>
      </c>
      <c r="AA299" s="12" t="s">
        <v>48</v>
      </c>
      <c r="AB299" s="12" t="s">
        <v>48</v>
      </c>
      <c r="AC299" s="12" t="s">
        <v>57</v>
      </c>
      <c r="AD299" s="12" t="s">
        <v>57</v>
      </c>
      <c r="AE299" s="12" t="s">
        <v>57</v>
      </c>
      <c r="AF299" s="12" t="s">
        <v>80</v>
      </c>
      <c r="AG299" s="96">
        <v>4</v>
      </c>
      <c r="AH299" s="12" t="s">
        <v>48</v>
      </c>
      <c r="AI299" s="12" t="s">
        <v>48</v>
      </c>
    </row>
    <row r="300" spans="2:35" ht="14.5" x14ac:dyDescent="0.35">
      <c r="B300" s="107" t="s">
        <v>917</v>
      </c>
      <c r="C300" s="12" t="s">
        <v>48</v>
      </c>
      <c r="D300" s="12" t="s">
        <v>62</v>
      </c>
      <c r="E300" s="12" t="s">
        <v>911</v>
      </c>
      <c r="F300" s="12" t="s">
        <v>48</v>
      </c>
      <c r="G300" s="12" t="s">
        <v>918</v>
      </c>
      <c r="H300" s="107" t="s">
        <v>919</v>
      </c>
      <c r="I300" s="12" t="s">
        <v>78</v>
      </c>
      <c r="J300" s="12" t="s">
        <v>128</v>
      </c>
      <c r="K300" s="12" t="s">
        <v>67</v>
      </c>
      <c r="L300" s="12" t="s">
        <v>68</v>
      </c>
      <c r="M300" s="95">
        <v>46112</v>
      </c>
      <c r="N300" s="12" t="s">
        <v>71</v>
      </c>
      <c r="O300" s="96" t="s">
        <v>48</v>
      </c>
      <c r="P300" s="12"/>
      <c r="Q300" s="13">
        <v>394904</v>
      </c>
      <c r="R300" s="12" t="s">
        <v>56</v>
      </c>
      <c r="S300" s="96">
        <f>Q300/V300</f>
        <v>805.92653061224485</v>
      </c>
      <c r="T300" s="12" t="s">
        <v>48</v>
      </c>
      <c r="U300" s="96">
        <v>551</v>
      </c>
      <c r="V300" s="96">
        <v>490</v>
      </c>
      <c r="W300" s="96">
        <v>3</v>
      </c>
      <c r="X300" s="14">
        <v>45363</v>
      </c>
      <c r="Y300" s="14">
        <v>44147</v>
      </c>
      <c r="Z300" s="15" t="s">
        <v>57</v>
      </c>
      <c r="AA300" s="12" t="s">
        <v>48</v>
      </c>
      <c r="AB300" s="12" t="s">
        <v>48</v>
      </c>
      <c r="AC300" s="12" t="s">
        <v>58</v>
      </c>
      <c r="AD300" s="12" t="s">
        <v>57</v>
      </c>
      <c r="AE300" s="12" t="s">
        <v>57</v>
      </c>
      <c r="AF300" s="12" t="s">
        <v>59</v>
      </c>
      <c r="AG300" s="96">
        <v>4</v>
      </c>
      <c r="AH300" s="12" t="s">
        <v>48</v>
      </c>
      <c r="AI300" s="12" t="s">
        <v>48</v>
      </c>
    </row>
    <row r="301" spans="2:35" ht="14.5" x14ac:dyDescent="0.35">
      <c r="B301" s="107" t="s">
        <v>920</v>
      </c>
      <c r="C301" s="12" t="s">
        <v>48</v>
      </c>
      <c r="D301" s="12" t="s">
        <v>62</v>
      </c>
      <c r="E301" s="12" t="s">
        <v>911</v>
      </c>
      <c r="F301" s="12" t="s">
        <v>48</v>
      </c>
      <c r="G301" s="12" t="s">
        <v>921</v>
      </c>
      <c r="H301" s="107" t="s">
        <v>922</v>
      </c>
      <c r="I301" s="12" t="s">
        <v>78</v>
      </c>
      <c r="J301" s="12" t="s">
        <v>128</v>
      </c>
      <c r="K301" s="12" t="s">
        <v>55</v>
      </c>
      <c r="L301" s="12"/>
      <c r="M301" s="95" t="s">
        <v>48</v>
      </c>
      <c r="N301" s="12"/>
      <c r="O301" s="96" t="s">
        <v>48</v>
      </c>
      <c r="P301" s="12"/>
      <c r="Q301" s="13">
        <v>0</v>
      </c>
      <c r="R301" s="12"/>
      <c r="S301" s="96">
        <v>0</v>
      </c>
      <c r="T301" s="12" t="s">
        <v>48</v>
      </c>
      <c r="U301" s="96">
        <v>0</v>
      </c>
      <c r="V301" s="96">
        <v>0</v>
      </c>
      <c r="W301" s="96">
        <v>0</v>
      </c>
      <c r="X301" s="14">
        <v>0</v>
      </c>
      <c r="Y301" s="14">
        <v>0</v>
      </c>
      <c r="Z301" s="15" t="s">
        <v>57</v>
      </c>
      <c r="AA301" s="12" t="s">
        <v>48</v>
      </c>
      <c r="AB301" s="12" t="s">
        <v>48</v>
      </c>
      <c r="AC301" s="12" t="s">
        <v>58</v>
      </c>
      <c r="AD301" s="12" t="s">
        <v>57</v>
      </c>
      <c r="AE301" s="12" t="s">
        <v>57</v>
      </c>
      <c r="AF301" s="12" t="s">
        <v>80</v>
      </c>
      <c r="AG301" s="96">
        <v>0</v>
      </c>
      <c r="AH301" s="12" t="s">
        <v>48</v>
      </c>
      <c r="AI301" s="12" t="s">
        <v>48</v>
      </c>
    </row>
    <row r="302" spans="2:35" ht="14.5" x14ac:dyDescent="0.35">
      <c r="B302" s="107" t="s">
        <v>920</v>
      </c>
      <c r="C302" s="12" t="s">
        <v>48</v>
      </c>
      <c r="D302" s="12" t="s">
        <v>62</v>
      </c>
      <c r="E302" s="12" t="s">
        <v>911</v>
      </c>
      <c r="F302" s="12" t="s">
        <v>48</v>
      </c>
      <c r="G302" s="12" t="s">
        <v>923</v>
      </c>
      <c r="H302" s="107" t="s">
        <v>924</v>
      </c>
      <c r="I302" s="12" t="s">
        <v>78</v>
      </c>
      <c r="J302" s="12" t="s">
        <v>128</v>
      </c>
      <c r="K302" s="12" t="s">
        <v>67</v>
      </c>
      <c r="L302" s="12" t="s">
        <v>68</v>
      </c>
      <c r="M302" s="95">
        <v>45710</v>
      </c>
      <c r="N302" s="12" t="s">
        <v>71</v>
      </c>
      <c r="O302" s="96" t="s">
        <v>48</v>
      </c>
      <c r="P302" s="12"/>
      <c r="Q302" s="13">
        <v>368355.02</v>
      </c>
      <c r="R302" s="12" t="s">
        <v>56</v>
      </c>
      <c r="S302" s="96">
        <f>Q302/V302</f>
        <v>315.10266894781864</v>
      </c>
      <c r="T302" s="12" t="s">
        <v>48</v>
      </c>
      <c r="U302" s="96" t="s">
        <v>3</v>
      </c>
      <c r="V302" s="96">
        <v>1169</v>
      </c>
      <c r="W302" s="96">
        <v>0</v>
      </c>
      <c r="X302" s="14">
        <v>385210</v>
      </c>
      <c r="Y302" s="14">
        <v>269563</v>
      </c>
      <c r="Z302" s="15" t="s">
        <v>57</v>
      </c>
      <c r="AA302" s="12" t="s">
        <v>48</v>
      </c>
      <c r="AB302" s="12" t="s">
        <v>48</v>
      </c>
      <c r="AC302" s="12" t="s">
        <v>58</v>
      </c>
      <c r="AD302" s="12" t="s">
        <v>57</v>
      </c>
      <c r="AE302" s="12" t="s">
        <v>57</v>
      </c>
      <c r="AF302" s="12" t="s">
        <v>80</v>
      </c>
      <c r="AG302" s="96">
        <v>5</v>
      </c>
      <c r="AH302" s="12" t="s">
        <v>48</v>
      </c>
      <c r="AI302" s="12" t="s">
        <v>48</v>
      </c>
    </row>
    <row r="303" spans="2:35" ht="14.5" x14ac:dyDescent="0.35">
      <c r="B303" s="107" t="s">
        <v>925</v>
      </c>
      <c r="C303" s="12" t="s">
        <v>48</v>
      </c>
      <c r="D303" s="12" t="s">
        <v>75</v>
      </c>
      <c r="E303" s="12" t="s">
        <v>911</v>
      </c>
      <c r="F303" s="12" t="s">
        <v>48</v>
      </c>
      <c r="G303" s="12" t="s">
        <v>926</v>
      </c>
      <c r="H303" s="107" t="s">
        <v>927</v>
      </c>
      <c r="I303" s="12" t="s">
        <v>78</v>
      </c>
      <c r="J303" s="12" t="s">
        <v>54</v>
      </c>
      <c r="K303" s="12" t="s">
        <v>294</v>
      </c>
      <c r="L303" s="12" t="s">
        <v>119</v>
      </c>
      <c r="M303" s="95">
        <v>45237</v>
      </c>
      <c r="N303" s="12" t="s">
        <v>72</v>
      </c>
      <c r="O303" s="96" t="s">
        <v>48</v>
      </c>
      <c r="P303" s="12"/>
      <c r="Q303" s="13">
        <v>111443</v>
      </c>
      <c r="R303" s="12" t="s">
        <v>72</v>
      </c>
      <c r="S303" s="96">
        <f>Q303/V303</f>
        <v>608.97814207650276</v>
      </c>
      <c r="T303" s="12" t="s">
        <v>48</v>
      </c>
      <c r="U303" s="13">
        <v>2126</v>
      </c>
      <c r="V303" s="96">
        <v>183</v>
      </c>
      <c r="W303" s="96">
        <v>4</v>
      </c>
      <c r="X303" s="18">
        <v>116173</v>
      </c>
      <c r="Y303" s="18">
        <v>0</v>
      </c>
      <c r="Z303" s="16" t="s">
        <v>58</v>
      </c>
      <c r="AA303" s="12" t="s">
        <v>48</v>
      </c>
      <c r="AB303" s="12" t="s">
        <v>48</v>
      </c>
      <c r="AC303" s="12" t="s">
        <v>57</v>
      </c>
      <c r="AD303" s="12" t="s">
        <v>57</v>
      </c>
      <c r="AE303" s="12" t="s">
        <v>57</v>
      </c>
      <c r="AF303" s="12" t="s">
        <v>80</v>
      </c>
      <c r="AG303" s="96">
        <v>7</v>
      </c>
      <c r="AH303" s="12" t="s">
        <v>48</v>
      </c>
      <c r="AI303" s="12" t="s">
        <v>48</v>
      </c>
    </row>
    <row r="304" spans="2:35" ht="14.5" x14ac:dyDescent="0.35">
      <c r="B304" s="107" t="s">
        <v>928</v>
      </c>
      <c r="C304" s="12" t="s">
        <v>48</v>
      </c>
      <c r="D304" s="12" t="s">
        <v>75</v>
      </c>
      <c r="E304" s="12" t="s">
        <v>911</v>
      </c>
      <c r="F304" s="12" t="s">
        <v>48</v>
      </c>
      <c r="G304" s="12" t="s">
        <v>929</v>
      </c>
      <c r="H304" s="107" t="s">
        <v>930</v>
      </c>
      <c r="I304" s="12" t="s">
        <v>78</v>
      </c>
      <c r="J304" s="12" t="s">
        <v>128</v>
      </c>
      <c r="K304" s="12" t="s">
        <v>55</v>
      </c>
      <c r="L304" s="12"/>
      <c r="M304" s="95" t="s">
        <v>48</v>
      </c>
      <c r="N304" s="12"/>
      <c r="O304" s="96" t="s">
        <v>48</v>
      </c>
      <c r="P304" s="12"/>
      <c r="Q304" s="13">
        <v>0</v>
      </c>
      <c r="R304" s="12" t="s">
        <v>56</v>
      </c>
      <c r="S304" s="96">
        <v>0</v>
      </c>
      <c r="T304" s="12" t="s">
        <v>48</v>
      </c>
      <c r="U304" s="96">
        <v>0</v>
      </c>
      <c r="V304" s="96">
        <v>0</v>
      </c>
      <c r="W304" s="96">
        <v>0</v>
      </c>
      <c r="X304" s="14">
        <v>1431.24</v>
      </c>
      <c r="Y304" s="14">
        <v>0</v>
      </c>
      <c r="Z304" s="15" t="s">
        <v>57</v>
      </c>
      <c r="AA304" s="12" t="s">
        <v>48</v>
      </c>
      <c r="AB304" s="12" t="s">
        <v>48</v>
      </c>
      <c r="AC304" s="12" t="s">
        <v>58</v>
      </c>
      <c r="AD304" s="12" t="s">
        <v>57</v>
      </c>
      <c r="AE304" s="12" t="s">
        <v>57</v>
      </c>
      <c r="AF304" s="12" t="s">
        <v>80</v>
      </c>
      <c r="AG304" s="96">
        <v>0</v>
      </c>
      <c r="AH304" s="12" t="s">
        <v>48</v>
      </c>
      <c r="AI304" s="12" t="s">
        <v>48</v>
      </c>
    </row>
    <row r="305" spans="2:35" ht="14.5" x14ac:dyDescent="0.35">
      <c r="B305" s="107" t="s">
        <v>931</v>
      </c>
      <c r="C305" s="12" t="s">
        <v>48</v>
      </c>
      <c r="D305" s="12" t="s">
        <v>75</v>
      </c>
      <c r="E305" s="12" t="s">
        <v>911</v>
      </c>
      <c r="F305" s="12" t="s">
        <v>48</v>
      </c>
      <c r="G305" s="12" t="s">
        <v>932</v>
      </c>
      <c r="H305" s="107" t="s">
        <v>933</v>
      </c>
      <c r="I305" s="12" t="s">
        <v>78</v>
      </c>
      <c r="J305" s="12" t="s">
        <v>128</v>
      </c>
      <c r="K305" s="12" t="s">
        <v>67</v>
      </c>
      <c r="L305" s="12" t="s">
        <v>68</v>
      </c>
      <c r="M305" s="95">
        <v>46021</v>
      </c>
      <c r="N305" s="12" t="s">
        <v>71</v>
      </c>
      <c r="O305" s="96" t="s">
        <v>48</v>
      </c>
      <c r="P305" s="12"/>
      <c r="Q305" s="13">
        <v>0</v>
      </c>
      <c r="R305" s="12" t="s">
        <v>56</v>
      </c>
      <c r="S305" s="96" t="e">
        <f>Q305/V305</f>
        <v>#DIV/0!</v>
      </c>
      <c r="T305" s="12" t="s">
        <v>48</v>
      </c>
      <c r="U305" s="96" t="s">
        <v>3</v>
      </c>
      <c r="V305" s="96">
        <v>0</v>
      </c>
      <c r="W305" s="96">
        <v>0</v>
      </c>
      <c r="X305" s="14">
        <v>343</v>
      </c>
      <c r="Y305" s="14">
        <v>0</v>
      </c>
      <c r="Z305" s="15" t="s">
        <v>57</v>
      </c>
      <c r="AA305" s="12" t="s">
        <v>48</v>
      </c>
      <c r="AB305" s="12" t="s">
        <v>48</v>
      </c>
      <c r="AC305" s="12" t="s">
        <v>58</v>
      </c>
      <c r="AD305" s="12" t="s">
        <v>57</v>
      </c>
      <c r="AE305" s="12" t="s">
        <v>57</v>
      </c>
      <c r="AF305" s="12" t="s">
        <v>80</v>
      </c>
      <c r="AG305" s="96">
        <v>0</v>
      </c>
      <c r="AH305" s="12" t="s">
        <v>48</v>
      </c>
      <c r="AI305" s="12" t="s">
        <v>48</v>
      </c>
    </row>
    <row r="306" spans="2:35" ht="14.5" x14ac:dyDescent="0.35">
      <c r="B306" s="107" t="s">
        <v>934</v>
      </c>
      <c r="C306" s="12" t="s">
        <v>48</v>
      </c>
      <c r="D306" s="12" t="s">
        <v>75</v>
      </c>
      <c r="E306" s="12" t="s">
        <v>911</v>
      </c>
      <c r="F306" s="12" t="s">
        <v>48</v>
      </c>
      <c r="G306" s="12" t="s">
        <v>935</v>
      </c>
      <c r="H306" s="107" t="s">
        <v>936</v>
      </c>
      <c r="I306" s="12" t="s">
        <v>78</v>
      </c>
      <c r="J306" s="12" t="s">
        <v>128</v>
      </c>
      <c r="K306" s="12" t="s">
        <v>67</v>
      </c>
      <c r="L306" s="12" t="s">
        <v>68</v>
      </c>
      <c r="M306" s="95">
        <v>46077</v>
      </c>
      <c r="N306" s="12" t="s">
        <v>71</v>
      </c>
      <c r="O306" s="96" t="s">
        <v>48</v>
      </c>
      <c r="P306" s="12"/>
      <c r="Q306" s="13">
        <v>0</v>
      </c>
      <c r="R306" s="12" t="s">
        <v>56</v>
      </c>
      <c r="S306" s="96"/>
      <c r="T306" s="12" t="s">
        <v>48</v>
      </c>
      <c r="U306" s="96">
        <v>835</v>
      </c>
      <c r="V306" s="96">
        <v>975</v>
      </c>
      <c r="W306" s="96">
        <v>5</v>
      </c>
      <c r="X306" s="14">
        <v>457</v>
      </c>
      <c r="Y306" s="14">
        <v>457</v>
      </c>
      <c r="Z306" s="15" t="s">
        <v>57</v>
      </c>
      <c r="AA306" s="12" t="s">
        <v>48</v>
      </c>
      <c r="AB306" s="12" t="s">
        <v>48</v>
      </c>
      <c r="AC306" s="12" t="s">
        <v>58</v>
      </c>
      <c r="AD306" s="12" t="s">
        <v>2</v>
      </c>
      <c r="AE306" s="12" t="s">
        <v>2</v>
      </c>
      <c r="AF306" s="12" t="s">
        <v>80</v>
      </c>
      <c r="AG306" s="96">
        <v>5</v>
      </c>
      <c r="AH306" s="12" t="s">
        <v>48</v>
      </c>
      <c r="AI306" s="12" t="s">
        <v>48</v>
      </c>
    </row>
    <row r="307" spans="2:35" ht="14.5" x14ac:dyDescent="0.35">
      <c r="B307" s="107" t="s">
        <v>937</v>
      </c>
      <c r="C307" s="12" t="s">
        <v>48</v>
      </c>
      <c r="D307" s="12" t="s">
        <v>75</v>
      </c>
      <c r="E307" s="12" t="s">
        <v>911</v>
      </c>
      <c r="F307" s="12" t="s">
        <v>48</v>
      </c>
      <c r="G307" s="12" t="s">
        <v>938</v>
      </c>
      <c r="H307" s="107" t="s">
        <v>939</v>
      </c>
      <c r="I307" s="12" t="s">
        <v>78</v>
      </c>
      <c r="J307" s="12" t="s">
        <v>128</v>
      </c>
      <c r="K307" s="12" t="s">
        <v>67</v>
      </c>
      <c r="L307" s="12" t="s">
        <v>68</v>
      </c>
      <c r="M307" s="95">
        <v>46084</v>
      </c>
      <c r="N307" s="12" t="s">
        <v>71</v>
      </c>
      <c r="O307" s="96" t="s">
        <v>48</v>
      </c>
      <c r="P307" s="12"/>
      <c r="Q307" s="13">
        <v>0</v>
      </c>
      <c r="R307" s="12" t="s">
        <v>56</v>
      </c>
      <c r="S307" s="96"/>
      <c r="T307" s="12" t="s">
        <v>48</v>
      </c>
      <c r="U307" s="96" t="s">
        <v>3</v>
      </c>
      <c r="V307" s="96">
        <v>0</v>
      </c>
      <c r="W307" s="96"/>
      <c r="X307" s="14">
        <v>0</v>
      </c>
      <c r="Y307" s="14">
        <v>0</v>
      </c>
      <c r="Z307" s="15" t="s">
        <v>57</v>
      </c>
      <c r="AA307" s="12" t="s">
        <v>48</v>
      </c>
      <c r="AB307" s="12" t="s">
        <v>48</v>
      </c>
      <c r="AC307" s="12" t="s">
        <v>58</v>
      </c>
      <c r="AD307" s="12" t="s">
        <v>2</v>
      </c>
      <c r="AE307" s="12" t="s">
        <v>2</v>
      </c>
      <c r="AF307" s="12" t="s">
        <v>80</v>
      </c>
      <c r="AG307" s="96">
        <v>0</v>
      </c>
      <c r="AH307" s="12" t="s">
        <v>48</v>
      </c>
      <c r="AI307" s="12" t="s">
        <v>48</v>
      </c>
    </row>
    <row r="308" spans="2:35" ht="14.5" x14ac:dyDescent="0.35">
      <c r="B308" s="107" t="s">
        <v>940</v>
      </c>
      <c r="C308" s="12" t="s">
        <v>48</v>
      </c>
      <c r="D308" s="12" t="s">
        <v>49</v>
      </c>
      <c r="E308" s="12" t="s">
        <v>911</v>
      </c>
      <c r="F308" s="12" t="s">
        <v>48</v>
      </c>
      <c r="G308" s="12" t="s">
        <v>941</v>
      </c>
      <c r="H308" s="107" t="s">
        <v>942</v>
      </c>
      <c r="I308" s="12" t="s">
        <v>53</v>
      </c>
      <c r="J308" s="12" t="s">
        <v>128</v>
      </c>
      <c r="K308" s="12" t="s">
        <v>67</v>
      </c>
      <c r="L308" s="12" t="s">
        <v>68</v>
      </c>
      <c r="M308" s="95">
        <v>46455</v>
      </c>
      <c r="N308" s="12" t="s">
        <v>71</v>
      </c>
      <c r="O308" s="96" t="s">
        <v>48</v>
      </c>
      <c r="P308" s="12"/>
      <c r="Q308" s="13">
        <v>0</v>
      </c>
      <c r="R308" s="12" t="s">
        <v>56</v>
      </c>
      <c r="S308" s="96"/>
      <c r="T308" s="12" t="s">
        <v>48</v>
      </c>
      <c r="U308" s="96" t="s">
        <v>3</v>
      </c>
      <c r="V308" s="96">
        <v>0</v>
      </c>
      <c r="W308" s="96">
        <v>9</v>
      </c>
      <c r="X308" s="14">
        <v>0</v>
      </c>
      <c r="Y308" s="14">
        <v>0</v>
      </c>
      <c r="Z308" s="15" t="s">
        <v>57</v>
      </c>
      <c r="AA308" s="12" t="s">
        <v>48</v>
      </c>
      <c r="AB308" s="12" t="s">
        <v>48</v>
      </c>
      <c r="AC308" s="12" t="s">
        <v>57</v>
      </c>
      <c r="AD308" s="12" t="s">
        <v>2</v>
      </c>
      <c r="AE308" s="12" t="s">
        <v>2</v>
      </c>
      <c r="AF308" s="12" t="s">
        <v>80</v>
      </c>
      <c r="AG308" s="96">
        <v>10</v>
      </c>
      <c r="AH308" s="12" t="s">
        <v>48</v>
      </c>
      <c r="AI308" s="12" t="s">
        <v>48</v>
      </c>
    </row>
    <row r="309" spans="2:35" ht="14.5" x14ac:dyDescent="0.35">
      <c r="B309" s="107" t="s">
        <v>943</v>
      </c>
      <c r="C309" s="12" t="s">
        <v>48</v>
      </c>
      <c r="D309" s="12" t="s">
        <v>487</v>
      </c>
      <c r="E309" s="12" t="s">
        <v>944</v>
      </c>
      <c r="F309" s="12" t="s">
        <v>48</v>
      </c>
      <c r="G309" s="12" t="s">
        <v>945</v>
      </c>
      <c r="H309" s="107" t="s">
        <v>946</v>
      </c>
      <c r="I309" s="12" t="s">
        <v>78</v>
      </c>
      <c r="J309" s="12" t="s">
        <v>54</v>
      </c>
      <c r="K309" s="12" t="s">
        <v>55</v>
      </c>
      <c r="L309" s="12"/>
      <c r="M309" s="95" t="s">
        <v>48</v>
      </c>
      <c r="N309" s="12"/>
      <c r="O309" s="96" t="s">
        <v>48</v>
      </c>
      <c r="P309" s="12"/>
      <c r="Q309" s="13">
        <v>159695</v>
      </c>
      <c r="R309" s="12"/>
      <c r="S309" s="96">
        <f>Q309/V309</f>
        <v>367.96082949308754</v>
      </c>
      <c r="T309" s="12" t="s">
        <v>48</v>
      </c>
      <c r="U309" s="96">
        <v>0</v>
      </c>
      <c r="V309" s="96">
        <v>434</v>
      </c>
      <c r="W309" s="96">
        <v>9</v>
      </c>
      <c r="X309" s="14">
        <v>0</v>
      </c>
      <c r="Y309" s="14">
        <v>0</v>
      </c>
      <c r="Z309" s="15" t="s">
        <v>57</v>
      </c>
      <c r="AA309" s="12" t="s">
        <v>48</v>
      </c>
      <c r="AB309" s="12" t="s">
        <v>48</v>
      </c>
      <c r="AC309" s="12" t="s">
        <v>57</v>
      </c>
      <c r="AD309" s="12" t="s">
        <v>57</v>
      </c>
      <c r="AE309" s="12" t="s">
        <v>57</v>
      </c>
      <c r="AF309" s="12" t="s">
        <v>80</v>
      </c>
      <c r="AG309" s="96">
        <v>1</v>
      </c>
      <c r="AH309" s="12" t="s">
        <v>48</v>
      </c>
      <c r="AI309" s="12" t="s">
        <v>48</v>
      </c>
    </row>
    <row r="310" spans="2:35" ht="14.5" x14ac:dyDescent="0.35">
      <c r="B310" s="107" t="s">
        <v>120</v>
      </c>
      <c r="C310" s="12" t="s">
        <v>48</v>
      </c>
      <c r="D310" s="12" t="s">
        <v>102</v>
      </c>
      <c r="E310" s="12" t="s">
        <v>947</v>
      </c>
      <c r="F310" s="12" t="s">
        <v>48</v>
      </c>
      <c r="G310" s="12" t="s">
        <v>948</v>
      </c>
      <c r="H310" s="107" t="s">
        <v>949</v>
      </c>
      <c r="I310" s="12" t="s">
        <v>53</v>
      </c>
      <c r="J310" s="12" t="s">
        <v>54</v>
      </c>
      <c r="K310" s="12" t="s">
        <v>67</v>
      </c>
      <c r="L310" s="12" t="s">
        <v>68</v>
      </c>
      <c r="M310" s="95">
        <v>45632</v>
      </c>
      <c r="N310" s="12" t="s">
        <v>71</v>
      </c>
      <c r="O310" s="96" t="s">
        <v>48</v>
      </c>
      <c r="P310" s="12"/>
      <c r="Q310" s="13">
        <v>6059.66</v>
      </c>
      <c r="R310" s="12" t="s">
        <v>56</v>
      </c>
      <c r="S310" s="96">
        <v>0</v>
      </c>
      <c r="T310" s="12" t="s">
        <v>48</v>
      </c>
      <c r="U310" s="96" t="s">
        <v>3</v>
      </c>
      <c r="V310" s="96">
        <v>0</v>
      </c>
      <c r="W310" s="96">
        <v>13</v>
      </c>
      <c r="X310" s="14">
        <v>0</v>
      </c>
      <c r="Y310" s="14">
        <v>0</v>
      </c>
      <c r="Z310" s="15" t="s">
        <v>57</v>
      </c>
      <c r="AA310" s="12" t="s">
        <v>48</v>
      </c>
      <c r="AB310" s="12" t="s">
        <v>48</v>
      </c>
      <c r="AC310" s="12" t="s">
        <v>57</v>
      </c>
      <c r="AD310" s="12" t="s">
        <v>57</v>
      </c>
      <c r="AE310" s="12" t="s">
        <v>57</v>
      </c>
      <c r="AF310" s="12" t="s">
        <v>80</v>
      </c>
      <c r="AG310" s="96">
        <v>2</v>
      </c>
      <c r="AH310" s="12" t="s">
        <v>48</v>
      </c>
      <c r="AI310" s="12" t="s">
        <v>48</v>
      </c>
    </row>
    <row r="311" spans="2:35" ht="14.5" x14ac:dyDescent="0.35">
      <c r="B311" s="107" t="s">
        <v>950</v>
      </c>
      <c r="C311" s="12" t="s">
        <v>48</v>
      </c>
      <c r="D311" s="12" t="s">
        <v>102</v>
      </c>
      <c r="E311" s="12" t="s">
        <v>947</v>
      </c>
      <c r="F311" s="12" t="s">
        <v>48</v>
      </c>
      <c r="G311" s="12" t="s">
        <v>951</v>
      </c>
      <c r="H311" s="107" t="s">
        <v>952</v>
      </c>
      <c r="I311" s="12" t="s">
        <v>53</v>
      </c>
      <c r="J311" s="12" t="s">
        <v>54</v>
      </c>
      <c r="K311" s="12" t="s">
        <v>67</v>
      </c>
      <c r="L311" s="12" t="s">
        <v>68</v>
      </c>
      <c r="M311" s="95">
        <v>45632</v>
      </c>
      <c r="N311" s="12" t="s">
        <v>71</v>
      </c>
      <c r="O311" s="96" t="s">
        <v>48</v>
      </c>
      <c r="P311" s="12"/>
      <c r="Q311" s="13">
        <v>2401.4699999999998</v>
      </c>
      <c r="R311" s="12" t="s">
        <v>56</v>
      </c>
      <c r="S311" s="96">
        <v>0</v>
      </c>
      <c r="T311" s="12" t="s">
        <v>48</v>
      </c>
      <c r="U311" s="96" t="s">
        <v>3</v>
      </c>
      <c r="V311" s="96">
        <v>0</v>
      </c>
      <c r="W311" s="96">
        <v>0</v>
      </c>
      <c r="X311" s="14">
        <v>0</v>
      </c>
      <c r="Y311" s="14">
        <v>0</v>
      </c>
      <c r="Z311" s="15" t="s">
        <v>57</v>
      </c>
      <c r="AA311" s="12" t="s">
        <v>48</v>
      </c>
      <c r="AB311" s="12" t="s">
        <v>48</v>
      </c>
      <c r="AC311" s="12" t="s">
        <v>58</v>
      </c>
      <c r="AD311" s="12" t="s">
        <v>57</v>
      </c>
      <c r="AE311" s="12" t="s">
        <v>57</v>
      </c>
      <c r="AF311" s="12" t="s">
        <v>80</v>
      </c>
      <c r="AG311" s="96">
        <v>2</v>
      </c>
      <c r="AH311" s="12" t="s">
        <v>48</v>
      </c>
      <c r="AI311" s="12" t="s">
        <v>48</v>
      </c>
    </row>
    <row r="312" spans="2:35" ht="14.5" x14ac:dyDescent="0.35">
      <c r="B312" s="107" t="s">
        <v>953</v>
      </c>
      <c r="C312" s="12" t="s">
        <v>48</v>
      </c>
      <c r="D312" s="12" t="s">
        <v>487</v>
      </c>
      <c r="E312" s="12" t="s">
        <v>947</v>
      </c>
      <c r="F312" s="12" t="s">
        <v>48</v>
      </c>
      <c r="G312" s="12" t="s">
        <v>954</v>
      </c>
      <c r="H312" s="107" t="s">
        <v>955</v>
      </c>
      <c r="I312" s="12" t="s">
        <v>78</v>
      </c>
      <c r="J312" s="12" t="s">
        <v>128</v>
      </c>
      <c r="K312" s="12" t="s">
        <v>67</v>
      </c>
      <c r="L312" s="12" t="s">
        <v>68</v>
      </c>
      <c r="M312" s="95">
        <v>46387</v>
      </c>
      <c r="N312" s="12" t="s">
        <v>71</v>
      </c>
      <c r="O312" s="96" t="s">
        <v>48</v>
      </c>
      <c r="P312" s="12"/>
      <c r="Q312" s="13">
        <v>0</v>
      </c>
      <c r="R312" s="12" t="s">
        <v>56</v>
      </c>
      <c r="S312" s="96">
        <v>0</v>
      </c>
      <c r="T312" s="12" t="s">
        <v>48</v>
      </c>
      <c r="U312" s="96" t="s">
        <v>3</v>
      </c>
      <c r="V312" s="96">
        <v>219</v>
      </c>
      <c r="W312" s="96">
        <v>10</v>
      </c>
      <c r="X312" s="14">
        <v>26885.43</v>
      </c>
      <c r="Y312" s="14">
        <v>0</v>
      </c>
      <c r="Z312" s="15" t="s">
        <v>57</v>
      </c>
      <c r="AA312" s="12" t="s">
        <v>48</v>
      </c>
      <c r="AB312" s="12" t="s">
        <v>48</v>
      </c>
      <c r="AC312" s="12" t="s">
        <v>57</v>
      </c>
      <c r="AD312" s="12" t="s">
        <v>57</v>
      </c>
      <c r="AE312" s="12" t="s">
        <v>57</v>
      </c>
      <c r="AF312" s="12" t="s">
        <v>80</v>
      </c>
      <c r="AG312" s="96">
        <v>2</v>
      </c>
      <c r="AH312" s="12" t="s">
        <v>48</v>
      </c>
      <c r="AI312" s="12" t="s">
        <v>48</v>
      </c>
    </row>
    <row r="313" spans="2:35" ht="14.5" x14ac:dyDescent="0.35">
      <c r="B313" s="107" t="s">
        <v>322</v>
      </c>
      <c r="C313" s="12" t="s">
        <v>48</v>
      </c>
      <c r="D313" s="12" t="s">
        <v>487</v>
      </c>
      <c r="E313" s="12" t="s">
        <v>947</v>
      </c>
      <c r="F313" s="12" t="s">
        <v>48</v>
      </c>
      <c r="G313" s="94" t="s">
        <v>956</v>
      </c>
      <c r="H313" s="107" t="s">
        <v>957</v>
      </c>
      <c r="I313" s="12" t="s">
        <v>78</v>
      </c>
      <c r="J313" s="12" t="s">
        <v>128</v>
      </c>
      <c r="K313" s="12" t="s">
        <v>294</v>
      </c>
      <c r="L313" s="12" t="s">
        <v>119</v>
      </c>
      <c r="M313" s="95">
        <v>45302</v>
      </c>
      <c r="N313" s="12" t="s">
        <v>72</v>
      </c>
      <c r="O313" s="96" t="s">
        <v>48</v>
      </c>
      <c r="P313" s="12"/>
      <c r="Q313" s="13">
        <v>101429</v>
      </c>
      <c r="R313" s="12" t="s">
        <v>72</v>
      </c>
      <c r="S313" s="96">
        <f>Q313/V313</f>
        <v>566.64245810055866</v>
      </c>
      <c r="T313" s="12" t="s">
        <v>48</v>
      </c>
      <c r="U313" s="13">
        <v>520</v>
      </c>
      <c r="V313" s="96">
        <v>179</v>
      </c>
      <c r="W313" s="96">
        <v>0</v>
      </c>
      <c r="X313" s="18">
        <v>202957</v>
      </c>
      <c r="Y313" s="18">
        <v>0</v>
      </c>
      <c r="Z313" s="16" t="s">
        <v>58</v>
      </c>
      <c r="AA313" s="12" t="s">
        <v>48</v>
      </c>
      <c r="AB313" s="12" t="s">
        <v>48</v>
      </c>
      <c r="AC313" s="12" t="s">
        <v>57</v>
      </c>
      <c r="AD313" s="12" t="s">
        <v>57</v>
      </c>
      <c r="AE313" s="12" t="s">
        <v>57</v>
      </c>
      <c r="AF313" s="12" t="s">
        <v>59</v>
      </c>
      <c r="AG313" s="96">
        <v>1</v>
      </c>
      <c r="AH313" s="12" t="s">
        <v>48</v>
      </c>
      <c r="AI313" s="12" t="s">
        <v>48</v>
      </c>
    </row>
    <row r="314" spans="2:35" ht="14.5" x14ac:dyDescent="0.35">
      <c r="B314" s="107" t="s">
        <v>958</v>
      </c>
      <c r="C314" s="12" t="s">
        <v>48</v>
      </c>
      <c r="D314" s="12" t="s">
        <v>487</v>
      </c>
      <c r="E314" s="12" t="s">
        <v>947</v>
      </c>
      <c r="F314" s="12" t="s">
        <v>48</v>
      </c>
      <c r="G314" s="94" t="s">
        <v>959</v>
      </c>
      <c r="H314" s="107" t="s">
        <v>960</v>
      </c>
      <c r="I314" s="12" t="s">
        <v>78</v>
      </c>
      <c r="J314" s="12" t="s">
        <v>128</v>
      </c>
      <c r="K314" s="12" t="s">
        <v>67</v>
      </c>
      <c r="L314" s="12" t="s">
        <v>68</v>
      </c>
      <c r="M314" s="95">
        <v>46241</v>
      </c>
      <c r="N314" s="12" t="s">
        <v>71</v>
      </c>
      <c r="O314" s="96" t="s">
        <v>48</v>
      </c>
      <c r="P314" s="12"/>
      <c r="Q314" s="13">
        <v>0</v>
      </c>
      <c r="R314" s="12" t="s">
        <v>56</v>
      </c>
      <c r="S314" s="96"/>
      <c r="T314" s="12" t="s">
        <v>48</v>
      </c>
      <c r="U314" s="13">
        <v>2700</v>
      </c>
      <c r="V314" s="96">
        <v>0</v>
      </c>
      <c r="W314" s="96">
        <v>0</v>
      </c>
      <c r="X314" s="18">
        <v>455</v>
      </c>
      <c r="Y314" s="18">
        <v>455</v>
      </c>
      <c r="Z314" s="16" t="s">
        <v>57</v>
      </c>
      <c r="AA314" s="12" t="s">
        <v>48</v>
      </c>
      <c r="AB314" s="12" t="s">
        <v>48</v>
      </c>
      <c r="AC314" s="12" t="s">
        <v>57</v>
      </c>
      <c r="AD314" s="12" t="s">
        <v>57</v>
      </c>
      <c r="AE314" s="12" t="s">
        <v>57</v>
      </c>
      <c r="AF314" s="12" t="s">
        <v>80</v>
      </c>
      <c r="AG314" s="96">
        <v>0</v>
      </c>
      <c r="AH314" s="12" t="s">
        <v>48</v>
      </c>
      <c r="AI314" s="12" t="s">
        <v>48</v>
      </c>
    </row>
    <row r="315" spans="2:35" ht="14.5" x14ac:dyDescent="0.35">
      <c r="B315" s="107" t="s">
        <v>961</v>
      </c>
      <c r="C315" s="12" t="s">
        <v>48</v>
      </c>
      <c r="D315" s="12" t="s">
        <v>487</v>
      </c>
      <c r="E315" s="12" t="s">
        <v>947</v>
      </c>
      <c r="F315" s="12" t="s">
        <v>48</v>
      </c>
      <c r="G315" s="94" t="s">
        <v>962</v>
      </c>
      <c r="H315" s="107" t="s">
        <v>963</v>
      </c>
      <c r="I315" s="12" t="s">
        <v>78</v>
      </c>
      <c r="J315" s="12" t="s">
        <v>128</v>
      </c>
      <c r="K315" s="12" t="s">
        <v>294</v>
      </c>
      <c r="L315" s="12" t="s">
        <v>119</v>
      </c>
      <c r="M315" s="95">
        <v>45492</v>
      </c>
      <c r="N315" s="12" t="s">
        <v>72</v>
      </c>
      <c r="O315" s="96" t="s">
        <v>48</v>
      </c>
      <c r="P315" s="12"/>
      <c r="Q315" s="13">
        <v>95536</v>
      </c>
      <c r="R315" s="12" t="s">
        <v>72</v>
      </c>
      <c r="S315" s="96">
        <f>Q315/V315</f>
        <v>830.74782608695648</v>
      </c>
      <c r="T315" s="12" t="s">
        <v>48</v>
      </c>
      <c r="U315" s="13">
        <v>700</v>
      </c>
      <c r="V315" s="96">
        <v>115</v>
      </c>
      <c r="W315" s="96">
        <v>0</v>
      </c>
      <c r="X315" s="18">
        <v>179022.83</v>
      </c>
      <c r="Y315" s="18">
        <v>0</v>
      </c>
      <c r="Z315" s="16" t="s">
        <v>58</v>
      </c>
      <c r="AA315" s="12" t="s">
        <v>48</v>
      </c>
      <c r="AB315" s="12" t="s">
        <v>48</v>
      </c>
      <c r="AC315" s="12" t="s">
        <v>57</v>
      </c>
      <c r="AD315" s="12" t="s">
        <v>57</v>
      </c>
      <c r="AE315" s="12" t="s">
        <v>57</v>
      </c>
      <c r="AF315" s="12" t="s">
        <v>59</v>
      </c>
      <c r="AG315" s="96">
        <v>2</v>
      </c>
      <c r="AH315" s="12" t="s">
        <v>48</v>
      </c>
      <c r="AI315" s="12" t="s">
        <v>48</v>
      </c>
    </row>
    <row r="316" spans="2:35" ht="14.5" x14ac:dyDescent="0.35">
      <c r="B316" s="107" t="s">
        <v>958</v>
      </c>
      <c r="C316" s="12" t="s">
        <v>48</v>
      </c>
      <c r="D316" s="12" t="s">
        <v>102</v>
      </c>
      <c r="E316" s="12" t="s">
        <v>947</v>
      </c>
      <c r="F316" s="12" t="s">
        <v>48</v>
      </c>
      <c r="G316" s="12" t="s">
        <v>964</v>
      </c>
      <c r="H316" s="107" t="s">
        <v>960</v>
      </c>
      <c r="I316" s="12" t="s">
        <v>53</v>
      </c>
      <c r="J316" s="12" t="s">
        <v>128</v>
      </c>
      <c r="K316" s="12" t="s">
        <v>67</v>
      </c>
      <c r="L316" s="12" t="s">
        <v>68</v>
      </c>
      <c r="M316" s="95">
        <v>46171</v>
      </c>
      <c r="N316" s="12" t="s">
        <v>71</v>
      </c>
      <c r="O316" s="96" t="s">
        <v>48</v>
      </c>
      <c r="P316" s="12"/>
      <c r="Q316" s="13">
        <v>0</v>
      </c>
      <c r="R316" s="12" t="s">
        <v>56</v>
      </c>
      <c r="S316" s="96"/>
      <c r="T316" s="12" t="s">
        <v>48</v>
      </c>
      <c r="U316" s="96" t="s">
        <v>3</v>
      </c>
      <c r="V316" s="96">
        <v>0</v>
      </c>
      <c r="W316" s="96">
        <v>0</v>
      </c>
      <c r="X316" s="14">
        <v>0</v>
      </c>
      <c r="Y316" s="14">
        <v>0</v>
      </c>
      <c r="Z316" s="15" t="s">
        <v>57</v>
      </c>
      <c r="AA316" s="12" t="s">
        <v>48</v>
      </c>
      <c r="AB316" s="12" t="s">
        <v>48</v>
      </c>
      <c r="AC316" s="12" t="s">
        <v>57</v>
      </c>
      <c r="AD316" s="12" t="s">
        <v>57</v>
      </c>
      <c r="AE316" s="12" t="s">
        <v>57</v>
      </c>
      <c r="AF316" s="12" t="s">
        <v>80</v>
      </c>
      <c r="AG316" s="96">
        <v>0</v>
      </c>
      <c r="AH316" s="12" t="s">
        <v>48</v>
      </c>
      <c r="AI316" s="12" t="s">
        <v>48</v>
      </c>
    </row>
    <row r="317" spans="2:35" ht="14.5" x14ac:dyDescent="0.35">
      <c r="B317" s="12" t="s">
        <v>66</v>
      </c>
      <c r="C317" s="12" t="s">
        <v>48</v>
      </c>
      <c r="D317" s="12" t="s">
        <v>75</v>
      </c>
      <c r="E317" s="12" t="s">
        <v>965</v>
      </c>
      <c r="F317" s="120" t="s">
        <v>966</v>
      </c>
      <c r="G317" s="127" t="s">
        <v>967</v>
      </c>
      <c r="H317" s="12" t="s">
        <v>968</v>
      </c>
      <c r="I317" s="12" t="s">
        <v>89</v>
      </c>
      <c r="J317" s="12" t="s">
        <v>66</v>
      </c>
      <c r="K317" s="12" t="s">
        <v>67</v>
      </c>
      <c r="L317" s="12" t="s">
        <v>68</v>
      </c>
      <c r="M317" s="95">
        <v>46055</v>
      </c>
      <c r="N317" s="12" t="s">
        <v>71</v>
      </c>
      <c r="O317" s="96">
        <v>905</v>
      </c>
      <c r="P317" s="12" t="s">
        <v>90</v>
      </c>
      <c r="Q317" s="17">
        <v>800000</v>
      </c>
      <c r="R317" s="12" t="s">
        <v>56</v>
      </c>
      <c r="S317" s="96">
        <f>Q317/V317</f>
        <v>883.97790055248618</v>
      </c>
      <c r="T317" s="12" t="s">
        <v>48</v>
      </c>
      <c r="U317" s="118" t="s">
        <v>3</v>
      </c>
      <c r="V317" s="96">
        <f>O317</f>
        <v>905</v>
      </c>
      <c r="W317" s="96">
        <v>4</v>
      </c>
      <c r="X317" s="16">
        <v>50009.74</v>
      </c>
      <c r="Y317" s="16">
        <v>3249.49</v>
      </c>
      <c r="Z317" s="15" t="s">
        <v>58</v>
      </c>
      <c r="AA317" s="12" t="s">
        <v>58</v>
      </c>
      <c r="AB317" s="12" t="s">
        <v>140</v>
      </c>
      <c r="AC317" s="12" t="s">
        <v>58</v>
      </c>
      <c r="AD317" s="12" t="s">
        <v>57</v>
      </c>
      <c r="AE317" s="12" t="s">
        <v>57</v>
      </c>
      <c r="AF317" s="12" t="s">
        <v>80</v>
      </c>
      <c r="AG317" s="96">
        <v>7</v>
      </c>
      <c r="AH317" s="12" t="s">
        <v>48</v>
      </c>
      <c r="AI317" s="12" t="s">
        <v>48</v>
      </c>
    </row>
    <row r="318" spans="2:35" ht="14.5" x14ac:dyDescent="0.35">
      <c r="B318" s="12" t="s">
        <v>66</v>
      </c>
      <c r="C318" s="12" t="s">
        <v>48</v>
      </c>
      <c r="D318" s="12" t="s">
        <v>62</v>
      </c>
      <c r="E318" s="12" t="s">
        <v>965</v>
      </c>
      <c r="F318" s="120" t="s">
        <v>969</v>
      </c>
      <c r="G318" s="12" t="s">
        <v>970</v>
      </c>
      <c r="H318" s="12" t="s">
        <v>971</v>
      </c>
      <c r="I318" s="12" t="s">
        <v>89</v>
      </c>
      <c r="J318" s="12" t="s">
        <v>66</v>
      </c>
      <c r="K318" s="12" t="s">
        <v>67</v>
      </c>
      <c r="L318" s="12" t="s">
        <v>68</v>
      </c>
      <c r="M318" s="95">
        <v>46387</v>
      </c>
      <c r="N318" s="12" t="s">
        <v>71</v>
      </c>
      <c r="O318" s="96">
        <v>7458</v>
      </c>
      <c r="P318" s="12" t="s">
        <v>90</v>
      </c>
      <c r="Q318" s="17">
        <v>4200000</v>
      </c>
      <c r="R318" s="12" t="s">
        <v>56</v>
      </c>
      <c r="S318" s="96">
        <f>Q318/V318</f>
        <v>563.15366049879322</v>
      </c>
      <c r="T318" s="12" t="s">
        <v>48</v>
      </c>
      <c r="U318" s="118" t="s">
        <v>3</v>
      </c>
      <c r="V318" s="96">
        <f>O318</f>
        <v>7458</v>
      </c>
      <c r="W318" s="96">
        <v>164</v>
      </c>
      <c r="X318" s="16">
        <v>269036.72000000003</v>
      </c>
      <c r="Y318" s="16">
        <v>22383.19</v>
      </c>
      <c r="Z318" s="15" t="s">
        <v>58</v>
      </c>
      <c r="AA318" s="12" t="s">
        <v>58</v>
      </c>
      <c r="AB318" s="12" t="s">
        <v>91</v>
      </c>
      <c r="AC318" s="12" t="s">
        <v>58</v>
      </c>
      <c r="AD318" s="12" t="s">
        <v>57</v>
      </c>
      <c r="AE318" s="12" t="s">
        <v>57</v>
      </c>
      <c r="AF318" s="12" t="s">
        <v>80</v>
      </c>
      <c r="AG318" s="96">
        <v>19</v>
      </c>
      <c r="AH318" s="12" t="s">
        <v>48</v>
      </c>
      <c r="AI318" s="12" t="s">
        <v>48</v>
      </c>
    </row>
    <row r="319" spans="2:35" ht="14.5" x14ac:dyDescent="0.35">
      <c r="B319" s="12" t="s">
        <v>66</v>
      </c>
      <c r="C319" s="12" t="s">
        <v>48</v>
      </c>
      <c r="D319" s="12" t="s">
        <v>75</v>
      </c>
      <c r="E319" s="12" t="s">
        <v>972</v>
      </c>
      <c r="F319" s="120" t="s">
        <v>48</v>
      </c>
      <c r="G319" s="12" t="s">
        <v>973</v>
      </c>
      <c r="H319" s="12" t="s">
        <v>974</v>
      </c>
      <c r="I319" s="12" t="s">
        <v>89</v>
      </c>
      <c r="J319" s="12" t="s">
        <v>66</v>
      </c>
      <c r="K319" s="12" t="s">
        <v>67</v>
      </c>
      <c r="L319" s="12" t="s">
        <v>68</v>
      </c>
      <c r="M319" s="95">
        <v>46357</v>
      </c>
      <c r="N319" s="12" t="s">
        <v>71</v>
      </c>
      <c r="O319" s="96">
        <v>980</v>
      </c>
      <c r="P319" s="12" t="s">
        <v>97</v>
      </c>
      <c r="Q319" s="17">
        <v>1500000</v>
      </c>
      <c r="R319" s="12" t="s">
        <v>56</v>
      </c>
      <c r="S319" s="96">
        <f>Q319/V319</f>
        <v>1530.6122448979593</v>
      </c>
      <c r="T319" s="12" t="s">
        <v>48</v>
      </c>
      <c r="U319" s="118" t="s">
        <v>3</v>
      </c>
      <c r="V319" s="96">
        <f>O319</f>
        <v>980</v>
      </c>
      <c r="W319" s="96">
        <v>0</v>
      </c>
      <c r="X319" s="16">
        <v>0</v>
      </c>
      <c r="Y319" s="16">
        <v>0</v>
      </c>
      <c r="Z319" s="15" t="s">
        <v>58</v>
      </c>
      <c r="AA319" s="12" t="s">
        <v>58</v>
      </c>
      <c r="AB319" s="12" t="s">
        <v>91</v>
      </c>
      <c r="AC319" s="12" t="s">
        <v>58</v>
      </c>
      <c r="AD319" s="12" t="s">
        <v>2</v>
      </c>
      <c r="AE319" s="12" t="s">
        <v>2</v>
      </c>
      <c r="AF319" s="12" t="s">
        <v>59</v>
      </c>
      <c r="AG319" s="96">
        <v>0</v>
      </c>
      <c r="AH319" s="12" t="s">
        <v>48</v>
      </c>
      <c r="AI319" s="12" t="s">
        <v>48</v>
      </c>
    </row>
    <row r="320" spans="2:35" ht="14.5" x14ac:dyDescent="0.35">
      <c r="B320" s="107" t="s">
        <v>975</v>
      </c>
      <c r="C320" s="12" t="s">
        <v>48</v>
      </c>
      <c r="D320" s="12" t="s">
        <v>62</v>
      </c>
      <c r="E320" s="12" t="s">
        <v>972</v>
      </c>
      <c r="F320" s="120" t="s">
        <v>48</v>
      </c>
      <c r="G320" s="12" t="s">
        <v>976</v>
      </c>
      <c r="H320" s="107" t="s">
        <v>977</v>
      </c>
      <c r="I320" s="12" t="s">
        <v>78</v>
      </c>
      <c r="J320" s="12" t="s">
        <v>79</v>
      </c>
      <c r="K320" s="12" t="s">
        <v>67</v>
      </c>
      <c r="L320" s="12" t="s">
        <v>68</v>
      </c>
      <c r="M320" s="95">
        <v>46022</v>
      </c>
      <c r="N320" s="12" t="s">
        <v>71</v>
      </c>
      <c r="O320" s="96" t="s">
        <v>48</v>
      </c>
      <c r="P320" s="12"/>
      <c r="Q320" s="13">
        <v>2400</v>
      </c>
      <c r="R320" s="12" t="s">
        <v>56</v>
      </c>
      <c r="S320" s="96"/>
      <c r="T320" s="12" t="s">
        <v>48</v>
      </c>
      <c r="U320" s="96" t="s">
        <v>3</v>
      </c>
      <c r="V320" s="96">
        <v>0</v>
      </c>
      <c r="W320" s="96">
        <v>0</v>
      </c>
      <c r="X320" s="14">
        <v>0</v>
      </c>
      <c r="Y320" s="14">
        <v>0</v>
      </c>
      <c r="Z320" s="15" t="s">
        <v>57</v>
      </c>
      <c r="AA320" s="12" t="s">
        <v>48</v>
      </c>
      <c r="AB320" s="12" t="s">
        <v>48</v>
      </c>
      <c r="AC320" s="12" t="s">
        <v>58</v>
      </c>
      <c r="AD320" s="12" t="s">
        <v>57</v>
      </c>
      <c r="AE320" s="12" t="s">
        <v>57</v>
      </c>
      <c r="AF320" s="12" t="s">
        <v>59</v>
      </c>
      <c r="AG320" s="96">
        <v>0</v>
      </c>
      <c r="AH320" s="12" t="s">
        <v>48</v>
      </c>
      <c r="AI320" s="12" t="s">
        <v>48</v>
      </c>
    </row>
    <row r="321" spans="2:35" ht="14.5" x14ac:dyDescent="0.35">
      <c r="B321" s="107" t="s">
        <v>978</v>
      </c>
      <c r="C321" s="12" t="s">
        <v>48</v>
      </c>
      <c r="D321" s="12" t="s">
        <v>62</v>
      </c>
      <c r="E321" s="12" t="s">
        <v>972</v>
      </c>
      <c r="F321" s="120" t="s">
        <v>48</v>
      </c>
      <c r="G321" s="12" t="s">
        <v>979</v>
      </c>
      <c r="H321" s="107" t="s">
        <v>980</v>
      </c>
      <c r="I321" s="12" t="s">
        <v>78</v>
      </c>
      <c r="J321" s="12" t="s">
        <v>128</v>
      </c>
      <c r="K321" s="12" t="s">
        <v>55</v>
      </c>
      <c r="L321" s="12"/>
      <c r="M321" s="95" t="s">
        <v>48</v>
      </c>
      <c r="N321" s="12"/>
      <c r="O321" s="96" t="s">
        <v>48</v>
      </c>
      <c r="P321" s="12"/>
      <c r="Q321" s="13">
        <v>0</v>
      </c>
      <c r="R321" s="12"/>
      <c r="S321" s="96">
        <v>0</v>
      </c>
      <c r="T321" s="12" t="s">
        <v>48</v>
      </c>
      <c r="U321" s="96">
        <v>0</v>
      </c>
      <c r="V321" s="96">
        <v>0</v>
      </c>
      <c r="W321" s="96">
        <v>0</v>
      </c>
      <c r="X321" s="14">
        <v>0</v>
      </c>
      <c r="Y321" s="14">
        <v>0</v>
      </c>
      <c r="Z321" s="15" t="s">
        <v>57</v>
      </c>
      <c r="AA321" s="12" t="s">
        <v>48</v>
      </c>
      <c r="AB321" s="12" t="s">
        <v>48</v>
      </c>
      <c r="AC321" s="12" t="s">
        <v>58</v>
      </c>
      <c r="AD321" s="12" t="s">
        <v>57</v>
      </c>
      <c r="AE321" s="12" t="s">
        <v>57</v>
      </c>
      <c r="AF321" s="12" t="s">
        <v>59</v>
      </c>
      <c r="AG321" s="96">
        <v>0</v>
      </c>
      <c r="AH321" s="12" t="s">
        <v>48</v>
      </c>
      <c r="AI321" s="12" t="s">
        <v>48</v>
      </c>
    </row>
    <row r="322" spans="2:35" ht="14.5" x14ac:dyDescent="0.35">
      <c r="B322" s="107" t="s">
        <v>120</v>
      </c>
      <c r="C322" s="12" t="s">
        <v>48</v>
      </c>
      <c r="D322" s="12" t="s">
        <v>62</v>
      </c>
      <c r="E322" s="12" t="s">
        <v>972</v>
      </c>
      <c r="F322" s="120" t="s">
        <v>48</v>
      </c>
      <c r="G322" s="12" t="s">
        <v>981</v>
      </c>
      <c r="H322" s="107" t="s">
        <v>982</v>
      </c>
      <c r="I322" s="12" t="s">
        <v>78</v>
      </c>
      <c r="J322" s="12"/>
      <c r="K322" s="12" t="s">
        <v>294</v>
      </c>
      <c r="L322" s="12" t="s">
        <v>68</v>
      </c>
      <c r="M322" s="95">
        <v>46213</v>
      </c>
      <c r="N322" s="12" t="s">
        <v>71</v>
      </c>
      <c r="O322" s="96" t="s">
        <v>48</v>
      </c>
      <c r="P322" s="12"/>
      <c r="Q322" s="13">
        <v>0</v>
      </c>
      <c r="R322" s="12" t="s">
        <v>56</v>
      </c>
      <c r="S322" s="96"/>
      <c r="T322" s="12" t="s">
        <v>48</v>
      </c>
      <c r="U322" s="96" t="s">
        <v>3</v>
      </c>
      <c r="V322" s="96">
        <v>0</v>
      </c>
      <c r="W322" s="96">
        <v>0</v>
      </c>
      <c r="X322" s="14">
        <v>10075</v>
      </c>
      <c r="Y322" s="14">
        <v>10075</v>
      </c>
      <c r="Z322" s="15" t="s">
        <v>57</v>
      </c>
      <c r="AA322" s="12" t="s">
        <v>48</v>
      </c>
      <c r="AB322" s="12" t="s">
        <v>48</v>
      </c>
      <c r="AC322" s="12" t="s">
        <v>58</v>
      </c>
      <c r="AD322" s="12" t="s">
        <v>2</v>
      </c>
      <c r="AE322" s="12" t="s">
        <v>2</v>
      </c>
      <c r="AF322" s="12" t="s">
        <v>59</v>
      </c>
      <c r="AG322" s="96">
        <v>0</v>
      </c>
      <c r="AH322" s="12" t="s">
        <v>48</v>
      </c>
      <c r="AI322" s="12" t="s">
        <v>48</v>
      </c>
    </row>
    <row r="323" spans="2:35" ht="14.5" x14ac:dyDescent="0.35">
      <c r="B323" s="107" t="s">
        <v>983</v>
      </c>
      <c r="C323" s="12" t="s">
        <v>48</v>
      </c>
      <c r="D323" s="12" t="s">
        <v>75</v>
      </c>
      <c r="E323" s="12" t="s">
        <v>972</v>
      </c>
      <c r="F323" s="12" t="s">
        <v>48</v>
      </c>
      <c r="G323" s="12" t="s">
        <v>984</v>
      </c>
      <c r="H323" s="107" t="s">
        <v>985</v>
      </c>
      <c r="I323" s="12" t="s">
        <v>78</v>
      </c>
      <c r="J323" s="12" t="s">
        <v>128</v>
      </c>
      <c r="K323" s="12" t="s">
        <v>55</v>
      </c>
      <c r="L323" s="12"/>
      <c r="M323" s="95" t="s">
        <v>48</v>
      </c>
      <c r="N323" s="12"/>
      <c r="O323" s="96" t="s">
        <v>48</v>
      </c>
      <c r="P323" s="12"/>
      <c r="Q323" s="13">
        <v>302663</v>
      </c>
      <c r="R323" s="12" t="s">
        <v>56</v>
      </c>
      <c r="S323" s="96">
        <f>Q323/V323</f>
        <v>675.58705357142856</v>
      </c>
      <c r="T323" s="12" t="s">
        <v>48</v>
      </c>
      <c r="U323" s="96">
        <v>0</v>
      </c>
      <c r="V323" s="96">
        <v>448</v>
      </c>
      <c r="W323" s="96">
        <v>4</v>
      </c>
      <c r="X323" s="14">
        <v>0</v>
      </c>
      <c r="Y323" s="14">
        <v>0</v>
      </c>
      <c r="Z323" s="15" t="s">
        <v>57</v>
      </c>
      <c r="AA323" s="12" t="s">
        <v>48</v>
      </c>
      <c r="AB323" s="12" t="s">
        <v>48</v>
      </c>
      <c r="AC323" s="12" t="s">
        <v>58</v>
      </c>
      <c r="AD323" s="12" t="s">
        <v>57</v>
      </c>
      <c r="AE323" s="12" t="s">
        <v>57</v>
      </c>
      <c r="AF323" s="12" t="s">
        <v>80</v>
      </c>
      <c r="AG323" s="96">
        <v>2</v>
      </c>
      <c r="AH323" s="12" t="s">
        <v>48</v>
      </c>
      <c r="AI323" s="12" t="s">
        <v>48</v>
      </c>
    </row>
    <row r="324" spans="2:35" ht="14.5" x14ac:dyDescent="0.35">
      <c r="B324" s="12" t="s">
        <v>66</v>
      </c>
      <c r="C324" s="12" t="s">
        <v>48</v>
      </c>
      <c r="D324" s="12" t="s">
        <v>102</v>
      </c>
      <c r="E324" s="12" t="s">
        <v>986</v>
      </c>
      <c r="F324" s="120" t="s">
        <v>987</v>
      </c>
      <c r="G324" s="12" t="s">
        <v>988</v>
      </c>
      <c r="H324" s="12" t="s">
        <v>989</v>
      </c>
      <c r="I324" s="12" t="s">
        <v>89</v>
      </c>
      <c r="J324" s="12" t="s">
        <v>66</v>
      </c>
      <c r="K324" s="12" t="s">
        <v>67</v>
      </c>
      <c r="L324" s="12" t="s">
        <v>68</v>
      </c>
      <c r="M324" s="95">
        <v>46360</v>
      </c>
      <c r="N324" s="12" t="s">
        <v>71</v>
      </c>
      <c r="O324" s="96">
        <v>2651</v>
      </c>
      <c r="P324" s="12" t="s">
        <v>90</v>
      </c>
      <c r="Q324" s="17">
        <v>1700000</v>
      </c>
      <c r="R324" s="12" t="s">
        <v>56</v>
      </c>
      <c r="S324" s="96">
        <f>Q324/V324</f>
        <v>641.26744624669936</v>
      </c>
      <c r="T324" s="12" t="s">
        <v>48</v>
      </c>
      <c r="U324" s="118" t="s">
        <v>3</v>
      </c>
      <c r="V324" s="96">
        <f>O324</f>
        <v>2651</v>
      </c>
      <c r="W324" s="96">
        <v>7</v>
      </c>
      <c r="X324" s="16">
        <v>242170.86000000002</v>
      </c>
      <c r="Y324" s="16">
        <v>1797.73</v>
      </c>
      <c r="Z324" s="15" t="s">
        <v>58</v>
      </c>
      <c r="AA324" s="12" t="s">
        <v>58</v>
      </c>
      <c r="AB324" s="12" t="s">
        <v>158</v>
      </c>
      <c r="AC324" s="12" t="s">
        <v>57</v>
      </c>
      <c r="AD324" s="12" t="s">
        <v>57</v>
      </c>
      <c r="AE324" s="12" t="s">
        <v>57</v>
      </c>
      <c r="AF324" s="12" t="s">
        <v>80</v>
      </c>
      <c r="AG324" s="96">
        <v>14</v>
      </c>
      <c r="AH324" s="12" t="s">
        <v>48</v>
      </c>
      <c r="AI324" s="12" t="s">
        <v>48</v>
      </c>
    </row>
    <row r="325" spans="2:35" ht="14.5" x14ac:dyDescent="0.35">
      <c r="B325" s="107" t="s">
        <v>990</v>
      </c>
      <c r="C325" s="12" t="s">
        <v>48</v>
      </c>
      <c r="D325" s="12" t="s">
        <v>102</v>
      </c>
      <c r="E325" s="12" t="s">
        <v>986</v>
      </c>
      <c r="F325" s="12" t="s">
        <v>48</v>
      </c>
      <c r="G325" s="12" t="s">
        <v>991</v>
      </c>
      <c r="H325" s="107" t="s">
        <v>992</v>
      </c>
      <c r="I325" s="128" t="s">
        <v>53</v>
      </c>
      <c r="J325" s="12" t="s">
        <v>54</v>
      </c>
      <c r="K325" s="12" t="s">
        <v>55</v>
      </c>
      <c r="L325" s="12"/>
      <c r="M325" s="95" t="s">
        <v>48</v>
      </c>
      <c r="N325" s="12"/>
      <c r="O325" s="96" t="s">
        <v>48</v>
      </c>
      <c r="P325" s="12"/>
      <c r="Q325" s="13">
        <v>0</v>
      </c>
      <c r="R325" s="12"/>
      <c r="S325" s="96"/>
      <c r="T325" s="12" t="s">
        <v>48</v>
      </c>
      <c r="U325" s="96">
        <v>0</v>
      </c>
      <c r="V325" s="96">
        <v>0</v>
      </c>
      <c r="W325" s="96">
        <v>0</v>
      </c>
      <c r="X325" s="14">
        <v>0</v>
      </c>
      <c r="Y325" s="14">
        <v>0</v>
      </c>
      <c r="Z325" s="16" t="s">
        <v>58</v>
      </c>
      <c r="AA325" s="12" t="s">
        <v>48</v>
      </c>
      <c r="AB325" s="12" t="s">
        <v>48</v>
      </c>
      <c r="AC325" s="12" t="s">
        <v>57</v>
      </c>
      <c r="AD325" s="12" t="s">
        <v>57</v>
      </c>
      <c r="AE325" s="12" t="s">
        <v>57</v>
      </c>
      <c r="AF325" s="12" t="s">
        <v>59</v>
      </c>
      <c r="AG325" s="96">
        <v>0</v>
      </c>
      <c r="AH325" s="12" t="s">
        <v>48</v>
      </c>
      <c r="AI325" s="12" t="s">
        <v>48</v>
      </c>
    </row>
    <row r="326" spans="2:35" ht="14.5" x14ac:dyDescent="0.35">
      <c r="B326" s="107" t="s">
        <v>993</v>
      </c>
      <c r="C326" s="12" t="s">
        <v>48</v>
      </c>
      <c r="D326" s="12" t="s">
        <v>102</v>
      </c>
      <c r="E326" s="12" t="s">
        <v>986</v>
      </c>
      <c r="F326" s="12" t="s">
        <v>48</v>
      </c>
      <c r="G326" s="12" t="s">
        <v>994</v>
      </c>
      <c r="H326" s="107" t="s">
        <v>995</v>
      </c>
      <c r="I326" s="12" t="s">
        <v>53</v>
      </c>
      <c r="J326" s="12" t="s">
        <v>54</v>
      </c>
      <c r="K326" s="12" t="s">
        <v>67</v>
      </c>
      <c r="L326" s="12" t="s">
        <v>119</v>
      </c>
      <c r="M326" s="95">
        <v>45660</v>
      </c>
      <c r="N326" s="12" t="s">
        <v>72</v>
      </c>
      <c r="O326" s="96" t="s">
        <v>48</v>
      </c>
      <c r="P326" s="12"/>
      <c r="Q326" s="13">
        <f>X326</f>
        <v>1871640</v>
      </c>
      <c r="R326" s="12" t="s">
        <v>72</v>
      </c>
      <c r="S326" s="96">
        <f>Q326/V326</f>
        <v>587.82663316582909</v>
      </c>
      <c r="T326" s="12" t="s">
        <v>48</v>
      </c>
      <c r="U326" s="96">
        <v>0</v>
      </c>
      <c r="V326" s="96">
        <v>3184</v>
      </c>
      <c r="W326" s="96">
        <v>7</v>
      </c>
      <c r="X326" s="14">
        <v>1871640</v>
      </c>
      <c r="Y326" s="14">
        <v>-69773</v>
      </c>
      <c r="Z326" s="15" t="s">
        <v>57</v>
      </c>
      <c r="AA326" s="12" t="s">
        <v>48</v>
      </c>
      <c r="AB326" s="12" t="s">
        <v>48</v>
      </c>
      <c r="AC326" s="12" t="s">
        <v>57</v>
      </c>
      <c r="AD326" s="12" t="s">
        <v>57</v>
      </c>
      <c r="AE326" s="12" t="s">
        <v>57</v>
      </c>
      <c r="AF326" s="12" t="s">
        <v>245</v>
      </c>
      <c r="AG326" s="96">
        <v>21</v>
      </c>
      <c r="AH326" s="12" t="s">
        <v>48</v>
      </c>
      <c r="AI326" s="12" t="s">
        <v>48</v>
      </c>
    </row>
    <row r="327" spans="2:35" ht="14.5" x14ac:dyDescent="0.35">
      <c r="B327" s="107" t="s">
        <v>120</v>
      </c>
      <c r="C327" s="12" t="s">
        <v>48</v>
      </c>
      <c r="D327" s="12" t="s">
        <v>102</v>
      </c>
      <c r="E327" s="12" t="s">
        <v>986</v>
      </c>
      <c r="F327" s="12" t="s">
        <v>48</v>
      </c>
      <c r="G327" s="12" t="s">
        <v>996</v>
      </c>
      <c r="H327" s="107" t="s">
        <v>997</v>
      </c>
      <c r="I327" s="12" t="s">
        <v>78</v>
      </c>
      <c r="J327" s="12"/>
      <c r="K327" s="12" t="s">
        <v>55</v>
      </c>
      <c r="L327" s="12"/>
      <c r="M327" s="95" t="s">
        <v>48</v>
      </c>
      <c r="N327" s="12"/>
      <c r="O327" s="96" t="s">
        <v>48</v>
      </c>
      <c r="P327" s="12"/>
      <c r="Q327" s="13">
        <v>0</v>
      </c>
      <c r="R327" s="12"/>
      <c r="S327" s="96">
        <v>0</v>
      </c>
      <c r="T327" s="12" t="s">
        <v>48</v>
      </c>
      <c r="U327" s="96">
        <v>0</v>
      </c>
      <c r="V327" s="96">
        <v>0</v>
      </c>
      <c r="W327" s="96">
        <v>0</v>
      </c>
      <c r="X327" s="14">
        <v>0</v>
      </c>
      <c r="Y327" s="14">
        <v>0</v>
      </c>
      <c r="Z327" s="15" t="s">
        <v>57</v>
      </c>
      <c r="AA327" s="12" t="s">
        <v>48</v>
      </c>
      <c r="AB327" s="12" t="s">
        <v>48</v>
      </c>
      <c r="AC327" s="12" t="s">
        <v>57</v>
      </c>
      <c r="AD327" s="12" t="s">
        <v>57</v>
      </c>
      <c r="AE327" s="12" t="s">
        <v>57</v>
      </c>
      <c r="AF327" s="12" t="s">
        <v>59</v>
      </c>
      <c r="AG327" s="96">
        <v>0</v>
      </c>
      <c r="AH327" s="12" t="s">
        <v>48</v>
      </c>
      <c r="AI327" s="12" t="s">
        <v>48</v>
      </c>
    </row>
    <row r="328" spans="2:35" ht="14.5" x14ac:dyDescent="0.35">
      <c r="B328" s="107" t="s">
        <v>120</v>
      </c>
      <c r="C328" s="12" t="s">
        <v>48</v>
      </c>
      <c r="D328" s="12" t="s">
        <v>102</v>
      </c>
      <c r="E328" s="12" t="s">
        <v>986</v>
      </c>
      <c r="F328" s="12" t="s">
        <v>48</v>
      </c>
      <c r="G328" s="12" t="s">
        <v>998</v>
      </c>
      <c r="H328" s="107" t="s">
        <v>997</v>
      </c>
      <c r="I328" s="12" t="s">
        <v>78</v>
      </c>
      <c r="J328" s="12"/>
      <c r="K328" s="12" t="s">
        <v>55</v>
      </c>
      <c r="L328" s="12"/>
      <c r="M328" s="95" t="s">
        <v>48</v>
      </c>
      <c r="N328" s="12"/>
      <c r="O328" s="96" t="s">
        <v>48</v>
      </c>
      <c r="P328" s="12"/>
      <c r="Q328" s="13">
        <v>0</v>
      </c>
      <c r="R328" s="12"/>
      <c r="S328" s="96">
        <v>0</v>
      </c>
      <c r="T328" s="12" t="s">
        <v>48</v>
      </c>
      <c r="U328" s="96">
        <v>0</v>
      </c>
      <c r="V328" s="96">
        <v>0</v>
      </c>
      <c r="W328" s="96">
        <v>15</v>
      </c>
      <c r="X328" s="14">
        <v>0</v>
      </c>
      <c r="Y328" s="14">
        <v>0</v>
      </c>
      <c r="Z328" s="15" t="s">
        <v>57</v>
      </c>
      <c r="AA328" s="12" t="s">
        <v>48</v>
      </c>
      <c r="AB328" s="12" t="s">
        <v>48</v>
      </c>
      <c r="AC328" s="12" t="s">
        <v>57</v>
      </c>
      <c r="AD328" s="12" t="s">
        <v>57</v>
      </c>
      <c r="AE328" s="12" t="s">
        <v>57</v>
      </c>
      <c r="AF328" s="12" t="s">
        <v>59</v>
      </c>
      <c r="AG328" s="96">
        <v>0</v>
      </c>
      <c r="AH328" s="12" t="s">
        <v>48</v>
      </c>
      <c r="AI328" s="12" t="s">
        <v>48</v>
      </c>
    </row>
    <row r="329" spans="2:35" ht="14.5" x14ac:dyDescent="0.35">
      <c r="B329" s="107" t="s">
        <v>999</v>
      </c>
      <c r="C329" s="12" t="s">
        <v>48</v>
      </c>
      <c r="D329" s="12" t="s">
        <v>487</v>
      </c>
      <c r="E329" s="12" t="s">
        <v>986</v>
      </c>
      <c r="F329" s="12" t="s">
        <v>48</v>
      </c>
      <c r="G329" s="12" t="s">
        <v>1000</v>
      </c>
      <c r="H329" s="107" t="s">
        <v>1001</v>
      </c>
      <c r="I329" s="12" t="s">
        <v>78</v>
      </c>
      <c r="J329" s="12" t="s">
        <v>54</v>
      </c>
      <c r="K329" s="12" t="s">
        <v>294</v>
      </c>
      <c r="L329" s="12" t="s">
        <v>68</v>
      </c>
      <c r="M329" s="95">
        <v>44601</v>
      </c>
      <c r="N329" s="12" t="s">
        <v>71</v>
      </c>
      <c r="O329" s="96" t="s">
        <v>48</v>
      </c>
      <c r="P329" s="12"/>
      <c r="Q329" s="13">
        <v>75262.58</v>
      </c>
      <c r="R329" s="12" t="s">
        <v>56</v>
      </c>
      <c r="S329" s="96">
        <f>Q329/V329</f>
        <v>247.57427631578949</v>
      </c>
      <c r="T329" s="12" t="s">
        <v>48</v>
      </c>
      <c r="U329" s="96" t="s">
        <v>3</v>
      </c>
      <c r="V329" s="96">
        <v>304</v>
      </c>
      <c r="W329" s="96">
        <v>0</v>
      </c>
      <c r="X329" s="14">
        <v>38367.429999999993</v>
      </c>
      <c r="Y329" s="14">
        <v>0</v>
      </c>
      <c r="Z329" s="15" t="s">
        <v>57</v>
      </c>
      <c r="AA329" s="12" t="s">
        <v>48</v>
      </c>
      <c r="AB329" s="12" t="s">
        <v>48</v>
      </c>
      <c r="AC329" s="12" t="s">
        <v>57</v>
      </c>
      <c r="AD329" s="12" t="s">
        <v>57</v>
      </c>
      <c r="AE329" s="12" t="s">
        <v>57</v>
      </c>
      <c r="AF329" s="12" t="s">
        <v>80</v>
      </c>
      <c r="AG329" s="96">
        <v>0</v>
      </c>
      <c r="AH329" s="12" t="s">
        <v>48</v>
      </c>
      <c r="AI329" s="12" t="s">
        <v>48</v>
      </c>
    </row>
    <row r="330" spans="2:35" ht="14.5" x14ac:dyDescent="0.35">
      <c r="B330" s="107" t="s">
        <v>1002</v>
      </c>
      <c r="C330" s="12" t="s">
        <v>48</v>
      </c>
      <c r="D330" s="12" t="s">
        <v>487</v>
      </c>
      <c r="E330" s="12" t="s">
        <v>986</v>
      </c>
      <c r="F330" s="12" t="s">
        <v>48</v>
      </c>
      <c r="G330" s="12" t="s">
        <v>1003</v>
      </c>
      <c r="H330" s="107" t="s">
        <v>1004</v>
      </c>
      <c r="I330" s="12" t="s">
        <v>78</v>
      </c>
      <c r="J330" s="12" t="s">
        <v>128</v>
      </c>
      <c r="K330" s="12" t="s">
        <v>67</v>
      </c>
      <c r="L330" s="12" t="s">
        <v>119</v>
      </c>
      <c r="M330" s="95">
        <v>45869</v>
      </c>
      <c r="N330" s="12" t="s">
        <v>72</v>
      </c>
      <c r="O330" s="96" t="s">
        <v>48</v>
      </c>
      <c r="P330" s="12"/>
      <c r="Q330" s="13">
        <v>313465</v>
      </c>
      <c r="R330" s="12" t="s">
        <v>72</v>
      </c>
      <c r="S330" s="96">
        <v>0</v>
      </c>
      <c r="T330" s="12" t="s">
        <v>48</v>
      </c>
      <c r="U330" s="96">
        <v>629</v>
      </c>
      <c r="V330" s="96">
        <v>299</v>
      </c>
      <c r="W330" s="96">
        <v>0</v>
      </c>
      <c r="X330" s="14">
        <v>418367</v>
      </c>
      <c r="Y330" s="14">
        <v>416303</v>
      </c>
      <c r="Z330" s="15" t="s">
        <v>57</v>
      </c>
      <c r="AA330" s="12" t="s">
        <v>48</v>
      </c>
      <c r="AB330" s="12" t="s">
        <v>48</v>
      </c>
      <c r="AC330" s="12" t="s">
        <v>57</v>
      </c>
      <c r="AD330" s="12" t="s">
        <v>57</v>
      </c>
      <c r="AE330" s="12" t="s">
        <v>57</v>
      </c>
      <c r="AF330" s="12" t="s">
        <v>80</v>
      </c>
      <c r="AG330" s="96">
        <v>2</v>
      </c>
      <c r="AH330" s="12" t="s">
        <v>48</v>
      </c>
      <c r="AI330" s="12" t="s">
        <v>48</v>
      </c>
    </row>
    <row r="331" spans="2:35" ht="14.5" x14ac:dyDescent="0.35">
      <c r="B331" s="107" t="s">
        <v>1005</v>
      </c>
      <c r="C331" s="12" t="s">
        <v>48</v>
      </c>
      <c r="D331" s="12" t="s">
        <v>75</v>
      </c>
      <c r="E331" s="12" t="s">
        <v>1006</v>
      </c>
      <c r="F331" s="12" t="s">
        <v>48</v>
      </c>
      <c r="G331" s="12" t="s">
        <v>1007</v>
      </c>
      <c r="H331" s="107" t="s">
        <v>1008</v>
      </c>
      <c r="I331" s="12" t="s">
        <v>53</v>
      </c>
      <c r="J331" s="12" t="s">
        <v>54</v>
      </c>
      <c r="K331" s="12" t="s">
        <v>67</v>
      </c>
      <c r="L331" s="12" t="s">
        <v>68</v>
      </c>
      <c r="M331" s="95">
        <v>46045</v>
      </c>
      <c r="N331" s="12" t="s">
        <v>71</v>
      </c>
      <c r="O331" s="96" t="s">
        <v>48</v>
      </c>
      <c r="P331" s="12"/>
      <c r="Q331" s="13">
        <v>653239.38</v>
      </c>
      <c r="R331" s="12" t="s">
        <v>56</v>
      </c>
      <c r="S331" s="96">
        <f>Q331/V331</f>
        <v>268.0506278210915</v>
      </c>
      <c r="T331" s="12" t="s">
        <v>48</v>
      </c>
      <c r="U331" s="96" t="s">
        <v>3</v>
      </c>
      <c r="V331" s="96">
        <v>2437</v>
      </c>
      <c r="W331" s="96">
        <v>5</v>
      </c>
      <c r="X331" s="14">
        <v>917.78</v>
      </c>
      <c r="Y331" s="14">
        <v>0</v>
      </c>
      <c r="Z331" s="15" t="s">
        <v>57</v>
      </c>
      <c r="AA331" s="12" t="s">
        <v>48</v>
      </c>
      <c r="AB331" s="12" t="s">
        <v>48</v>
      </c>
      <c r="AC331" s="12" t="s">
        <v>58</v>
      </c>
      <c r="AD331" s="12" t="s">
        <v>57</v>
      </c>
      <c r="AE331" s="12" t="s">
        <v>57</v>
      </c>
      <c r="AF331" s="12" t="s">
        <v>245</v>
      </c>
      <c r="AG331" s="96">
        <v>8</v>
      </c>
      <c r="AH331" s="12" t="s">
        <v>48</v>
      </c>
      <c r="AI331" s="12" t="s">
        <v>48</v>
      </c>
    </row>
    <row r="332" spans="2:35" ht="14.5" x14ac:dyDescent="0.35">
      <c r="B332" s="107" t="s">
        <v>120</v>
      </c>
      <c r="C332" s="12" t="s">
        <v>48</v>
      </c>
      <c r="D332" s="12" t="s">
        <v>247</v>
      </c>
      <c r="E332" s="12" t="s">
        <v>1009</v>
      </c>
      <c r="F332" s="12" t="s">
        <v>48</v>
      </c>
      <c r="G332" s="12" t="s">
        <v>1010</v>
      </c>
      <c r="H332" s="107" t="s">
        <v>1011</v>
      </c>
      <c r="I332" s="12" t="s">
        <v>78</v>
      </c>
      <c r="J332" s="12"/>
      <c r="K332" s="12" t="s">
        <v>55</v>
      </c>
      <c r="L332" s="12"/>
      <c r="M332" s="95" t="s">
        <v>48</v>
      </c>
      <c r="N332" s="12"/>
      <c r="O332" s="96" t="s">
        <v>48</v>
      </c>
      <c r="P332" s="12"/>
      <c r="Q332" s="13">
        <v>0</v>
      </c>
      <c r="R332" s="12"/>
      <c r="S332" s="96">
        <v>0</v>
      </c>
      <c r="T332" s="12" t="s">
        <v>48</v>
      </c>
      <c r="U332" s="96">
        <v>0</v>
      </c>
      <c r="V332" s="96">
        <v>0</v>
      </c>
      <c r="W332" s="96">
        <v>0</v>
      </c>
      <c r="X332" s="14">
        <v>0</v>
      </c>
      <c r="Y332" s="14">
        <v>-2053.63</v>
      </c>
      <c r="Z332" s="15" t="s">
        <v>57</v>
      </c>
      <c r="AA332" s="12" t="s">
        <v>48</v>
      </c>
      <c r="AB332" s="12" t="s">
        <v>48</v>
      </c>
      <c r="AC332" s="12" t="s">
        <v>58</v>
      </c>
      <c r="AD332" s="12" t="s">
        <v>57</v>
      </c>
      <c r="AE332" s="12" t="s">
        <v>57</v>
      </c>
      <c r="AF332" s="12" t="s">
        <v>80</v>
      </c>
      <c r="AG332" s="96">
        <v>0</v>
      </c>
      <c r="AH332" s="12" t="s">
        <v>48</v>
      </c>
      <c r="AI332" s="12" t="s">
        <v>48</v>
      </c>
    </row>
    <row r="333" spans="2:35" ht="14.5" x14ac:dyDescent="0.35">
      <c r="B333" s="107" t="s">
        <v>1012</v>
      </c>
      <c r="C333" s="12" t="s">
        <v>48</v>
      </c>
      <c r="D333" s="12" t="s">
        <v>247</v>
      </c>
      <c r="E333" s="12" t="s">
        <v>1009</v>
      </c>
      <c r="F333" s="12" t="s">
        <v>48</v>
      </c>
      <c r="G333" s="12" t="s">
        <v>1013</v>
      </c>
      <c r="H333" s="107" t="s">
        <v>1014</v>
      </c>
      <c r="I333" s="12" t="s">
        <v>78</v>
      </c>
      <c r="J333" s="12" t="s">
        <v>128</v>
      </c>
      <c r="K333" s="12" t="s">
        <v>294</v>
      </c>
      <c r="L333" s="12" t="s">
        <v>68</v>
      </c>
      <c r="M333" s="95">
        <v>46142</v>
      </c>
      <c r="N333" s="12" t="s">
        <v>71</v>
      </c>
      <c r="O333" s="96" t="s">
        <v>48</v>
      </c>
      <c r="P333" s="12"/>
      <c r="Q333" s="13">
        <v>765858</v>
      </c>
      <c r="R333" s="12" t="s">
        <v>56</v>
      </c>
      <c r="S333" s="96">
        <v>0</v>
      </c>
      <c r="T333" s="12" t="s">
        <v>48</v>
      </c>
      <c r="U333" s="96">
        <v>992</v>
      </c>
      <c r="V333" s="96">
        <v>1275</v>
      </c>
      <c r="W333" s="96">
        <v>1</v>
      </c>
      <c r="X333" s="14">
        <v>4651</v>
      </c>
      <c r="Y333" s="14">
        <v>4651</v>
      </c>
      <c r="Z333" s="15" t="s">
        <v>57</v>
      </c>
      <c r="AA333" s="12" t="s">
        <v>48</v>
      </c>
      <c r="AB333" s="12" t="s">
        <v>48</v>
      </c>
      <c r="AC333" s="12" t="s">
        <v>58</v>
      </c>
      <c r="AD333" s="12" t="s">
        <v>57</v>
      </c>
      <c r="AE333" s="12" t="s">
        <v>57</v>
      </c>
      <c r="AF333" s="12" t="s">
        <v>59</v>
      </c>
      <c r="AG333" s="96">
        <v>2</v>
      </c>
      <c r="AH333" s="12" t="s">
        <v>48</v>
      </c>
      <c r="AI333" s="12" t="s">
        <v>48</v>
      </c>
    </row>
    <row r="334" spans="2:35" ht="14.5" x14ac:dyDescent="0.35">
      <c r="B334" s="107" t="s">
        <v>1015</v>
      </c>
      <c r="C334" s="12" t="s">
        <v>48</v>
      </c>
      <c r="D334" s="12" t="s">
        <v>247</v>
      </c>
      <c r="E334" s="12" t="s">
        <v>1009</v>
      </c>
      <c r="F334" s="12" t="s">
        <v>48</v>
      </c>
      <c r="G334" s="12" t="s">
        <v>1016</v>
      </c>
      <c r="H334" s="107" t="s">
        <v>1017</v>
      </c>
      <c r="I334" s="12" t="s">
        <v>78</v>
      </c>
      <c r="J334" s="12" t="s">
        <v>128</v>
      </c>
      <c r="K334" s="12" t="s">
        <v>67</v>
      </c>
      <c r="L334" s="12" t="s">
        <v>68</v>
      </c>
      <c r="M334" s="95">
        <v>46192</v>
      </c>
      <c r="N334" s="12" t="s">
        <v>71</v>
      </c>
      <c r="O334" s="96" t="s">
        <v>48</v>
      </c>
      <c r="P334" s="12"/>
      <c r="Q334" s="13">
        <v>2855400</v>
      </c>
      <c r="R334" s="12" t="s">
        <v>56</v>
      </c>
      <c r="S334" s="96">
        <v>0</v>
      </c>
      <c r="T334" s="12" t="s">
        <v>48</v>
      </c>
      <c r="U334" s="96">
        <v>6687</v>
      </c>
      <c r="V334" s="96">
        <v>6918</v>
      </c>
      <c r="W334" s="96">
        <v>55</v>
      </c>
      <c r="X334" s="14">
        <v>3889</v>
      </c>
      <c r="Y334" s="14">
        <v>2244</v>
      </c>
      <c r="Z334" s="15" t="s">
        <v>57</v>
      </c>
      <c r="AA334" s="12" t="s">
        <v>48</v>
      </c>
      <c r="AB334" s="12" t="s">
        <v>48</v>
      </c>
      <c r="AC334" s="12" t="s">
        <v>58</v>
      </c>
      <c r="AD334" s="12" t="s">
        <v>2</v>
      </c>
      <c r="AE334" s="12" t="s">
        <v>2</v>
      </c>
      <c r="AF334" s="12" t="s">
        <v>80</v>
      </c>
      <c r="AG334" s="96">
        <v>29</v>
      </c>
      <c r="AH334" s="12" t="s">
        <v>48</v>
      </c>
      <c r="AI334" s="12" t="s">
        <v>48</v>
      </c>
    </row>
    <row r="335" spans="2:35" ht="14.5" x14ac:dyDescent="0.35">
      <c r="B335" s="107" t="s">
        <v>1015</v>
      </c>
      <c r="C335" s="12" t="s">
        <v>48</v>
      </c>
      <c r="D335" s="12" t="s">
        <v>247</v>
      </c>
      <c r="E335" s="12" t="s">
        <v>1009</v>
      </c>
      <c r="F335" s="12" t="s">
        <v>48</v>
      </c>
      <c r="G335" s="12" t="s">
        <v>1018</v>
      </c>
      <c r="H335" s="107" t="s">
        <v>1019</v>
      </c>
      <c r="I335" s="12" t="s">
        <v>78</v>
      </c>
      <c r="J335" s="12" t="s">
        <v>128</v>
      </c>
      <c r="K335" s="12" t="s">
        <v>55</v>
      </c>
      <c r="L335" s="12"/>
      <c r="M335" s="95" t="s">
        <v>48</v>
      </c>
      <c r="N335" s="12"/>
      <c r="O335" s="96" t="s">
        <v>48</v>
      </c>
      <c r="P335" s="12"/>
      <c r="Q335" s="13">
        <v>0</v>
      </c>
      <c r="R335" s="12"/>
      <c r="S335" s="96">
        <v>0</v>
      </c>
      <c r="T335" s="12" t="s">
        <v>48</v>
      </c>
      <c r="U335" s="96">
        <v>0</v>
      </c>
      <c r="V335" s="96">
        <v>0</v>
      </c>
      <c r="W335" s="96">
        <v>0</v>
      </c>
      <c r="X335" s="14">
        <v>0</v>
      </c>
      <c r="Y335" s="14">
        <v>0</v>
      </c>
      <c r="Z335" s="15" t="s">
        <v>57</v>
      </c>
      <c r="AA335" s="12" t="s">
        <v>48</v>
      </c>
      <c r="AB335" s="12" t="s">
        <v>48</v>
      </c>
      <c r="AC335" s="12" t="s">
        <v>58</v>
      </c>
      <c r="AD335" s="12" t="s">
        <v>57</v>
      </c>
      <c r="AE335" s="12" t="s">
        <v>57</v>
      </c>
      <c r="AF335" s="12" t="s">
        <v>80</v>
      </c>
      <c r="AG335" s="96">
        <v>0</v>
      </c>
      <c r="AH335" s="12" t="s">
        <v>48</v>
      </c>
      <c r="AI335" s="12" t="s">
        <v>48</v>
      </c>
    </row>
    <row r="336" spans="2:35" ht="14.5" x14ac:dyDescent="0.35">
      <c r="B336" s="107" t="s">
        <v>753</v>
      </c>
      <c r="C336" s="12" t="s">
        <v>48</v>
      </c>
      <c r="D336" s="12" t="s">
        <v>247</v>
      </c>
      <c r="E336" s="12" t="s">
        <v>1020</v>
      </c>
      <c r="F336" s="12" t="s">
        <v>48</v>
      </c>
      <c r="G336" s="94" t="s">
        <v>1021</v>
      </c>
      <c r="H336" s="107" t="s">
        <v>1022</v>
      </c>
      <c r="I336" s="12" t="s">
        <v>78</v>
      </c>
      <c r="J336" s="12" t="s">
        <v>128</v>
      </c>
      <c r="K336" s="12" t="s">
        <v>294</v>
      </c>
      <c r="L336" s="12" t="s">
        <v>68</v>
      </c>
      <c r="M336" s="95">
        <v>46297</v>
      </c>
      <c r="N336" s="12" t="s">
        <v>71</v>
      </c>
      <c r="O336" s="96" t="s">
        <v>48</v>
      </c>
      <c r="P336" s="12"/>
      <c r="Q336" s="13">
        <v>250048</v>
      </c>
      <c r="R336" s="12" t="s">
        <v>56</v>
      </c>
      <c r="S336" s="96">
        <f>Q336/V336</f>
        <v>403.95476575121165</v>
      </c>
      <c r="T336" s="12" t="s">
        <v>48</v>
      </c>
      <c r="U336" s="96">
        <v>1038</v>
      </c>
      <c r="V336" s="96">
        <v>619</v>
      </c>
      <c r="W336" s="96">
        <v>1</v>
      </c>
      <c r="X336" s="14">
        <v>5846</v>
      </c>
      <c r="Y336" s="14">
        <v>5034</v>
      </c>
      <c r="Z336" s="15" t="s">
        <v>57</v>
      </c>
      <c r="AA336" s="12" t="s">
        <v>48</v>
      </c>
      <c r="AB336" s="12" t="s">
        <v>48</v>
      </c>
      <c r="AC336" s="12" t="s">
        <v>57</v>
      </c>
      <c r="AD336" s="12" t="s">
        <v>57</v>
      </c>
      <c r="AE336" s="12" t="s">
        <v>57</v>
      </c>
      <c r="AF336" s="12" t="s">
        <v>59</v>
      </c>
      <c r="AG336" s="96">
        <v>1</v>
      </c>
      <c r="AH336" s="12" t="s">
        <v>48</v>
      </c>
      <c r="AI336" s="12" t="s">
        <v>48</v>
      </c>
    </row>
    <row r="337" spans="2:35" ht="14.5" x14ac:dyDescent="0.35">
      <c r="B337" s="107" t="s">
        <v>1023</v>
      </c>
      <c r="C337" s="12" t="s">
        <v>48</v>
      </c>
      <c r="D337" s="12" t="s">
        <v>235</v>
      </c>
      <c r="E337" s="12" t="s">
        <v>1024</v>
      </c>
      <c r="F337" s="12" t="s">
        <v>48</v>
      </c>
      <c r="G337" s="12" t="s">
        <v>1025</v>
      </c>
      <c r="H337" s="107" t="s">
        <v>1026</v>
      </c>
      <c r="I337" s="12" t="s">
        <v>53</v>
      </c>
      <c r="J337" s="12" t="s">
        <v>54</v>
      </c>
      <c r="K337" s="12" t="s">
        <v>294</v>
      </c>
      <c r="L337" s="12" t="s">
        <v>119</v>
      </c>
      <c r="M337" s="95">
        <v>45399</v>
      </c>
      <c r="N337" s="12" t="s">
        <v>72</v>
      </c>
      <c r="O337" s="96" t="s">
        <v>48</v>
      </c>
      <c r="P337" s="12"/>
      <c r="Q337" s="13">
        <f>X337</f>
        <v>363329</v>
      </c>
      <c r="R337" s="12" t="s">
        <v>72</v>
      </c>
      <c r="S337" s="96">
        <f>Q337/V337</f>
        <v>228.07846829880728</v>
      </c>
      <c r="T337" s="12" t="s">
        <v>48</v>
      </c>
      <c r="U337" s="13">
        <v>4932</v>
      </c>
      <c r="V337" s="96">
        <v>1593</v>
      </c>
      <c r="W337" s="96">
        <v>9</v>
      </c>
      <c r="X337" s="14">
        <v>363329</v>
      </c>
      <c r="Y337" s="14">
        <v>73940</v>
      </c>
      <c r="Z337" s="16" t="s">
        <v>58</v>
      </c>
      <c r="AA337" s="12" t="s">
        <v>48</v>
      </c>
      <c r="AB337" s="12" t="s">
        <v>48</v>
      </c>
      <c r="AC337" s="12" t="s">
        <v>58</v>
      </c>
      <c r="AD337" s="12" t="s">
        <v>2</v>
      </c>
      <c r="AE337" s="12" t="s">
        <v>2</v>
      </c>
      <c r="AF337" s="12" t="s">
        <v>80</v>
      </c>
      <c r="AG337" s="96">
        <v>10</v>
      </c>
      <c r="AH337" s="12" t="s">
        <v>48</v>
      </c>
      <c r="AI337" s="12" t="s">
        <v>48</v>
      </c>
    </row>
    <row r="338" spans="2:35" ht="14.5" x14ac:dyDescent="0.35">
      <c r="B338" s="107" t="s">
        <v>1027</v>
      </c>
      <c r="C338" s="12" t="s">
        <v>48</v>
      </c>
      <c r="D338" s="12" t="s">
        <v>247</v>
      </c>
      <c r="E338" s="12" t="s">
        <v>1024</v>
      </c>
      <c r="F338" s="12" t="s">
        <v>48</v>
      </c>
      <c r="G338" s="12" t="s">
        <v>1028</v>
      </c>
      <c r="H338" s="107" t="s">
        <v>1029</v>
      </c>
      <c r="I338" s="12" t="s">
        <v>78</v>
      </c>
      <c r="J338" s="12" t="s">
        <v>54</v>
      </c>
      <c r="K338" s="12" t="s">
        <v>294</v>
      </c>
      <c r="L338" s="12" t="s">
        <v>119</v>
      </c>
      <c r="M338" s="95">
        <v>45538</v>
      </c>
      <c r="N338" s="12" t="s">
        <v>72</v>
      </c>
      <c r="O338" s="96" t="s">
        <v>48</v>
      </c>
      <c r="P338" s="12"/>
      <c r="Q338" s="13">
        <v>1426541.09</v>
      </c>
      <c r="R338" s="12" t="s">
        <v>72</v>
      </c>
      <c r="S338" s="96">
        <f>Q338/V338</f>
        <v>242.60902891156465</v>
      </c>
      <c r="T338" s="12" t="s">
        <v>48</v>
      </c>
      <c r="U338" s="96">
        <v>0</v>
      </c>
      <c r="V338" s="96">
        <v>5880</v>
      </c>
      <c r="W338" s="96">
        <v>3</v>
      </c>
      <c r="X338" s="14">
        <v>1822561</v>
      </c>
      <c r="Y338" s="14">
        <v>-131481</v>
      </c>
      <c r="Z338" s="15" t="s">
        <v>57</v>
      </c>
      <c r="AA338" s="12" t="s">
        <v>48</v>
      </c>
      <c r="AB338" s="12" t="s">
        <v>48</v>
      </c>
      <c r="AC338" s="12" t="s">
        <v>58</v>
      </c>
      <c r="AD338" s="12" t="s">
        <v>57</v>
      </c>
      <c r="AE338" s="12" t="s">
        <v>57</v>
      </c>
      <c r="AF338" s="12" t="s">
        <v>80</v>
      </c>
      <c r="AG338" s="96">
        <v>31</v>
      </c>
      <c r="AH338" s="12" t="s">
        <v>48</v>
      </c>
      <c r="AI338" s="12" t="s">
        <v>48</v>
      </c>
    </row>
    <row r="339" spans="2:35" ht="14.5" x14ac:dyDescent="0.35">
      <c r="B339" s="107" t="s">
        <v>1030</v>
      </c>
      <c r="C339" s="12" t="s">
        <v>48</v>
      </c>
      <c r="D339" s="12" t="s">
        <v>247</v>
      </c>
      <c r="E339" s="12" t="s">
        <v>1024</v>
      </c>
      <c r="F339" s="12" t="s">
        <v>48</v>
      </c>
      <c r="G339" s="12" t="s">
        <v>1031</v>
      </c>
      <c r="H339" s="107" t="s">
        <v>1032</v>
      </c>
      <c r="I339" s="12" t="s">
        <v>78</v>
      </c>
      <c r="J339" s="12" t="s">
        <v>54</v>
      </c>
      <c r="K339" s="12" t="s">
        <v>294</v>
      </c>
      <c r="L339" s="12" t="s">
        <v>68</v>
      </c>
      <c r="M339" s="95">
        <v>45076</v>
      </c>
      <c r="N339" s="12" t="s">
        <v>71</v>
      </c>
      <c r="O339" s="96" t="s">
        <v>48</v>
      </c>
      <c r="P339" s="12"/>
      <c r="Q339" s="13">
        <v>124874</v>
      </c>
      <c r="R339" s="12" t="s">
        <v>72</v>
      </c>
      <c r="S339" s="96">
        <v>383</v>
      </c>
      <c r="T339" s="12" t="s">
        <v>48</v>
      </c>
      <c r="U339" s="96">
        <v>374</v>
      </c>
      <c r="V339" s="96">
        <v>383</v>
      </c>
      <c r="W339" s="96">
        <v>0</v>
      </c>
      <c r="X339" s="14">
        <v>249438</v>
      </c>
      <c r="Y339" s="14">
        <v>0</v>
      </c>
      <c r="Z339" s="15" t="s">
        <v>57</v>
      </c>
      <c r="AA339" s="12" t="s">
        <v>48</v>
      </c>
      <c r="AB339" s="12" t="s">
        <v>48</v>
      </c>
      <c r="AC339" s="12" t="s">
        <v>58</v>
      </c>
      <c r="AD339" s="12" t="s">
        <v>57</v>
      </c>
      <c r="AE339" s="12" t="s">
        <v>57</v>
      </c>
      <c r="AF339" s="12" t="s">
        <v>80</v>
      </c>
      <c r="AG339" s="96">
        <v>2</v>
      </c>
      <c r="AH339" s="12" t="s">
        <v>48</v>
      </c>
      <c r="AI339" s="12" t="s">
        <v>48</v>
      </c>
    </row>
    <row r="340" spans="2:35" ht="14.5" x14ac:dyDescent="0.35">
      <c r="B340" s="107" t="s">
        <v>594</v>
      </c>
      <c r="C340" s="12" t="s">
        <v>48</v>
      </c>
      <c r="D340" s="12" t="s">
        <v>247</v>
      </c>
      <c r="E340" s="12" t="s">
        <v>1024</v>
      </c>
      <c r="F340" s="12" t="s">
        <v>48</v>
      </c>
      <c r="G340" s="12" t="s">
        <v>1033</v>
      </c>
      <c r="H340" s="107" t="s">
        <v>1034</v>
      </c>
      <c r="I340" s="12" t="s">
        <v>78</v>
      </c>
      <c r="J340" s="12" t="s">
        <v>128</v>
      </c>
      <c r="K340" s="12" t="s">
        <v>294</v>
      </c>
      <c r="L340" s="12" t="s">
        <v>68</v>
      </c>
      <c r="M340" s="95">
        <v>46323</v>
      </c>
      <c r="N340" s="12" t="s">
        <v>71</v>
      </c>
      <c r="O340" s="96" t="s">
        <v>48</v>
      </c>
      <c r="P340" s="12"/>
      <c r="Q340" s="13">
        <v>356381</v>
      </c>
      <c r="R340" s="12" t="s">
        <v>56</v>
      </c>
      <c r="S340" s="96">
        <f>Q340/V340</f>
        <v>240.47300944669365</v>
      </c>
      <c r="T340" s="12" t="s">
        <v>48</v>
      </c>
      <c r="U340" s="96">
        <v>1125</v>
      </c>
      <c r="V340" s="96">
        <v>1482</v>
      </c>
      <c r="W340" s="96">
        <v>0</v>
      </c>
      <c r="X340" s="14">
        <v>9165.66</v>
      </c>
      <c r="Y340" s="14">
        <v>5398.2</v>
      </c>
      <c r="Z340" s="15" t="s">
        <v>57</v>
      </c>
      <c r="AA340" s="12" t="s">
        <v>48</v>
      </c>
      <c r="AB340" s="12" t="s">
        <v>48</v>
      </c>
      <c r="AC340" s="12" t="s">
        <v>57</v>
      </c>
      <c r="AD340" s="12" t="s">
        <v>57</v>
      </c>
      <c r="AE340" s="12" t="s">
        <v>57</v>
      </c>
      <c r="AF340" s="12" t="s">
        <v>80</v>
      </c>
      <c r="AG340" s="96">
        <v>8</v>
      </c>
      <c r="AH340" s="12" t="s">
        <v>48</v>
      </c>
      <c r="AI340" s="12" t="s">
        <v>48</v>
      </c>
    </row>
    <row r="341" spans="2:35" ht="14.5" x14ac:dyDescent="0.35">
      <c r="B341" s="107" t="s">
        <v>772</v>
      </c>
      <c r="C341" s="12" t="s">
        <v>48</v>
      </c>
      <c r="D341" s="12" t="s">
        <v>235</v>
      </c>
      <c r="E341" s="12" t="s">
        <v>1024</v>
      </c>
      <c r="F341" s="12" t="s">
        <v>48</v>
      </c>
      <c r="G341" s="12" t="s">
        <v>1035</v>
      </c>
      <c r="H341" s="107" t="s">
        <v>1036</v>
      </c>
      <c r="I341" s="12" t="s">
        <v>78</v>
      </c>
      <c r="J341" s="12" t="s">
        <v>54</v>
      </c>
      <c r="K341" s="12" t="s">
        <v>67</v>
      </c>
      <c r="L341" s="12" t="s">
        <v>68</v>
      </c>
      <c r="M341" s="95">
        <v>46119</v>
      </c>
      <c r="N341" s="12" t="s">
        <v>71</v>
      </c>
      <c r="O341" s="96" t="s">
        <v>48</v>
      </c>
      <c r="P341" s="12"/>
      <c r="Q341" s="13">
        <v>228145</v>
      </c>
      <c r="R341" s="12" t="s">
        <v>56</v>
      </c>
      <c r="S341" s="96">
        <f>Q341/V341</f>
        <v>177.40668740279938</v>
      </c>
      <c r="T341" s="12" t="s">
        <v>48</v>
      </c>
      <c r="U341" s="96" t="s">
        <v>3</v>
      </c>
      <c r="V341" s="96">
        <v>1286</v>
      </c>
      <c r="W341" s="96">
        <v>0</v>
      </c>
      <c r="X341" s="14">
        <v>1637.18</v>
      </c>
      <c r="Y341" s="14">
        <v>0</v>
      </c>
      <c r="Z341" s="15" t="s">
        <v>57</v>
      </c>
      <c r="AA341" s="12" t="s">
        <v>48</v>
      </c>
      <c r="AB341" s="12" t="s">
        <v>48</v>
      </c>
      <c r="AC341" s="12" t="s">
        <v>58</v>
      </c>
      <c r="AD341" s="12" t="s">
        <v>57</v>
      </c>
      <c r="AE341" s="12" t="s">
        <v>57</v>
      </c>
      <c r="AF341" s="12" t="s">
        <v>80</v>
      </c>
      <c r="AG341" s="96">
        <v>3</v>
      </c>
      <c r="AH341" s="12" t="s">
        <v>48</v>
      </c>
      <c r="AI341" s="12" t="s">
        <v>48</v>
      </c>
    </row>
    <row r="342" spans="2:35" ht="14.5" x14ac:dyDescent="0.35">
      <c r="B342" s="107" t="s">
        <v>1037</v>
      </c>
      <c r="C342" s="12" t="s">
        <v>48</v>
      </c>
      <c r="D342" s="12" t="s">
        <v>235</v>
      </c>
      <c r="E342" s="12" t="s">
        <v>1024</v>
      </c>
      <c r="F342" s="12" t="s">
        <v>48</v>
      </c>
      <c r="G342" s="12" t="s">
        <v>1038</v>
      </c>
      <c r="H342" s="107" t="s">
        <v>1039</v>
      </c>
      <c r="I342" s="12" t="s">
        <v>78</v>
      </c>
      <c r="J342" s="12" t="s">
        <v>54</v>
      </c>
      <c r="K342" s="12" t="s">
        <v>67</v>
      </c>
      <c r="L342" s="12" t="s">
        <v>68</v>
      </c>
      <c r="M342" s="95">
        <v>46178</v>
      </c>
      <c r="N342" s="12" t="s">
        <v>71</v>
      </c>
      <c r="O342" s="96" t="s">
        <v>48</v>
      </c>
      <c r="P342" s="12"/>
      <c r="Q342" s="13">
        <v>382533</v>
      </c>
      <c r="R342" s="12" t="s">
        <v>56</v>
      </c>
      <c r="S342" s="96"/>
      <c r="T342" s="12" t="s">
        <v>48</v>
      </c>
      <c r="U342" s="96">
        <v>0</v>
      </c>
      <c r="V342" s="96">
        <v>399</v>
      </c>
      <c r="W342" s="96">
        <v>0</v>
      </c>
      <c r="X342" s="14">
        <v>2469</v>
      </c>
      <c r="Y342" s="14">
        <v>2469</v>
      </c>
      <c r="Z342" s="15" t="s">
        <v>57</v>
      </c>
      <c r="AA342" s="12" t="s">
        <v>48</v>
      </c>
      <c r="AB342" s="12" t="s">
        <v>48</v>
      </c>
      <c r="AC342" s="12" t="s">
        <v>58</v>
      </c>
      <c r="AD342" s="12" t="s">
        <v>2</v>
      </c>
      <c r="AE342" s="12" t="s">
        <v>2</v>
      </c>
      <c r="AF342" s="12" t="s">
        <v>80</v>
      </c>
      <c r="AG342" s="96">
        <v>2</v>
      </c>
      <c r="AH342" s="12" t="s">
        <v>48</v>
      </c>
      <c r="AI342" s="12" t="s">
        <v>48</v>
      </c>
    </row>
    <row r="343" spans="2:35" ht="14.5" x14ac:dyDescent="0.35">
      <c r="B343" s="107" t="s">
        <v>1040</v>
      </c>
      <c r="C343" s="12" t="s">
        <v>48</v>
      </c>
      <c r="D343" s="12" t="s">
        <v>235</v>
      </c>
      <c r="E343" s="12" t="s">
        <v>1024</v>
      </c>
      <c r="F343" s="12" t="s">
        <v>48</v>
      </c>
      <c r="G343" s="12" t="s">
        <v>1041</v>
      </c>
      <c r="H343" s="107" t="s">
        <v>1042</v>
      </c>
      <c r="I343" s="12" t="s">
        <v>78</v>
      </c>
      <c r="J343" s="12" t="s">
        <v>54</v>
      </c>
      <c r="K343" s="12" t="s">
        <v>67</v>
      </c>
      <c r="L343" s="12" t="s">
        <v>68</v>
      </c>
      <c r="M343" s="95">
        <v>46127</v>
      </c>
      <c r="N343" s="12" t="s">
        <v>71</v>
      </c>
      <c r="O343" s="96" t="s">
        <v>48</v>
      </c>
      <c r="P343" s="12"/>
      <c r="Q343" s="13">
        <v>0</v>
      </c>
      <c r="R343" s="12" t="s">
        <v>56</v>
      </c>
      <c r="S343" s="96"/>
      <c r="T343" s="12" t="s">
        <v>48</v>
      </c>
      <c r="U343" s="96">
        <v>0</v>
      </c>
      <c r="V343" s="96">
        <v>0</v>
      </c>
      <c r="W343" s="96">
        <v>0</v>
      </c>
      <c r="X343" s="14">
        <v>1078</v>
      </c>
      <c r="Y343" s="14">
        <v>1078</v>
      </c>
      <c r="Z343" s="15" t="s">
        <v>57</v>
      </c>
      <c r="AA343" s="12" t="s">
        <v>48</v>
      </c>
      <c r="AB343" s="12" t="s">
        <v>48</v>
      </c>
      <c r="AC343" s="12" t="s">
        <v>58</v>
      </c>
      <c r="AD343" s="12" t="s">
        <v>2</v>
      </c>
      <c r="AE343" s="12" t="s">
        <v>2</v>
      </c>
      <c r="AF343" s="12" t="s">
        <v>80</v>
      </c>
      <c r="AG343" s="96">
        <v>0</v>
      </c>
      <c r="AH343" s="12" t="s">
        <v>48</v>
      </c>
      <c r="AI343" s="12" t="s">
        <v>48</v>
      </c>
    </row>
    <row r="344" spans="2:35" ht="14.5" x14ac:dyDescent="0.35">
      <c r="B344" s="107" t="s">
        <v>1043</v>
      </c>
      <c r="C344" s="12" t="s">
        <v>48</v>
      </c>
      <c r="D344" s="12" t="s">
        <v>487</v>
      </c>
      <c r="E344" s="12" t="s">
        <v>1044</v>
      </c>
      <c r="F344" s="12" t="s">
        <v>48</v>
      </c>
      <c r="G344" s="12" t="s">
        <v>1045</v>
      </c>
      <c r="H344" s="107" t="s">
        <v>1046</v>
      </c>
      <c r="I344" s="12" t="s">
        <v>78</v>
      </c>
      <c r="J344" s="12" t="s">
        <v>128</v>
      </c>
      <c r="K344" s="12" t="s">
        <v>67</v>
      </c>
      <c r="L344" s="12" t="s">
        <v>119</v>
      </c>
      <c r="M344" s="95">
        <v>45134</v>
      </c>
      <c r="N344" s="12" t="s">
        <v>72</v>
      </c>
      <c r="O344" s="96" t="s">
        <v>48</v>
      </c>
      <c r="P344" s="12"/>
      <c r="Q344" s="13">
        <v>118905</v>
      </c>
      <c r="R344" s="12" t="s">
        <v>72</v>
      </c>
      <c r="S344" s="96">
        <f>Q344/V344</f>
        <v>393.7251655629139</v>
      </c>
      <c r="T344" s="12" t="s">
        <v>48</v>
      </c>
      <c r="U344" s="13">
        <v>0</v>
      </c>
      <c r="V344" s="96">
        <v>302</v>
      </c>
      <c r="W344" s="96">
        <v>6</v>
      </c>
      <c r="X344" s="18">
        <v>197905</v>
      </c>
      <c r="Y344" s="18">
        <v>0</v>
      </c>
      <c r="Z344" s="16" t="s">
        <v>58</v>
      </c>
      <c r="AA344" s="12" t="s">
        <v>48</v>
      </c>
      <c r="AB344" s="12" t="s">
        <v>48</v>
      </c>
      <c r="AC344" s="12" t="s">
        <v>58</v>
      </c>
      <c r="AD344" s="12" t="s">
        <v>57</v>
      </c>
      <c r="AE344" s="12" t="s">
        <v>57</v>
      </c>
      <c r="AF344" s="12" t="s">
        <v>59</v>
      </c>
      <c r="AG344" s="96">
        <v>0</v>
      </c>
      <c r="AH344" s="12" t="s">
        <v>48</v>
      </c>
      <c r="AI344" s="12" t="s">
        <v>48</v>
      </c>
    </row>
    <row r="345" spans="2:35" ht="14.5" x14ac:dyDescent="0.35">
      <c r="B345" s="107" t="s">
        <v>1043</v>
      </c>
      <c r="C345" s="12" t="s">
        <v>48</v>
      </c>
      <c r="D345" s="12" t="s">
        <v>487</v>
      </c>
      <c r="E345" s="12" t="s">
        <v>1044</v>
      </c>
      <c r="F345" s="12" t="s">
        <v>48</v>
      </c>
      <c r="G345" s="12" t="s">
        <v>1047</v>
      </c>
      <c r="H345" s="107" t="s">
        <v>1046</v>
      </c>
      <c r="I345" s="12" t="s">
        <v>78</v>
      </c>
      <c r="J345" s="12" t="s">
        <v>128</v>
      </c>
      <c r="K345" s="12" t="s">
        <v>67</v>
      </c>
      <c r="L345" s="12" t="s">
        <v>119</v>
      </c>
      <c r="M345" s="95">
        <v>45142</v>
      </c>
      <c r="N345" s="12" t="s">
        <v>72</v>
      </c>
      <c r="O345" s="96" t="s">
        <v>48</v>
      </c>
      <c r="P345" s="12"/>
      <c r="Q345" s="13">
        <v>9563</v>
      </c>
      <c r="R345" s="12" t="s">
        <v>72</v>
      </c>
      <c r="S345" s="96">
        <v>0</v>
      </c>
      <c r="T345" s="12" t="s">
        <v>48</v>
      </c>
      <c r="U345" s="13">
        <v>594</v>
      </c>
      <c r="V345" s="96">
        <v>0</v>
      </c>
      <c r="W345" s="96">
        <v>0</v>
      </c>
      <c r="X345" s="18">
        <v>11724.189999999999</v>
      </c>
      <c r="Y345" s="18">
        <v>0</v>
      </c>
      <c r="Z345" s="16" t="s">
        <v>58</v>
      </c>
      <c r="AA345" s="12" t="s">
        <v>48</v>
      </c>
      <c r="AB345" s="12" t="s">
        <v>48</v>
      </c>
      <c r="AC345" s="12" t="s">
        <v>58</v>
      </c>
      <c r="AD345" s="12" t="s">
        <v>57</v>
      </c>
      <c r="AE345" s="12" t="s">
        <v>57</v>
      </c>
      <c r="AF345" s="12" t="s">
        <v>59</v>
      </c>
      <c r="AG345" s="96">
        <v>1</v>
      </c>
      <c r="AH345" s="12" t="s">
        <v>48</v>
      </c>
      <c r="AI345" s="12" t="s">
        <v>48</v>
      </c>
    </row>
    <row r="346" spans="2:35" ht="14.5" x14ac:dyDescent="0.35">
      <c r="B346" s="107" t="s">
        <v>1043</v>
      </c>
      <c r="C346" s="12" t="s">
        <v>48</v>
      </c>
      <c r="D346" s="12" t="s">
        <v>487</v>
      </c>
      <c r="E346" s="12" t="s">
        <v>1044</v>
      </c>
      <c r="F346" s="12" t="s">
        <v>48</v>
      </c>
      <c r="G346" s="94" t="s">
        <v>1048</v>
      </c>
      <c r="H346" s="107" t="s">
        <v>1049</v>
      </c>
      <c r="I346" s="12" t="s">
        <v>78</v>
      </c>
      <c r="J346" s="12" t="s">
        <v>128</v>
      </c>
      <c r="K346" s="12" t="s">
        <v>55</v>
      </c>
      <c r="L346" s="12"/>
      <c r="M346" s="95" t="s">
        <v>48</v>
      </c>
      <c r="N346" s="12"/>
      <c r="O346" s="96" t="s">
        <v>48</v>
      </c>
      <c r="P346" s="12"/>
      <c r="Q346" s="13">
        <v>0</v>
      </c>
      <c r="R346" s="12"/>
      <c r="S346" s="96">
        <v>0</v>
      </c>
      <c r="T346" s="12" t="s">
        <v>48</v>
      </c>
      <c r="U346" s="13">
        <v>0</v>
      </c>
      <c r="V346" s="96">
        <v>0</v>
      </c>
      <c r="W346" s="96">
        <v>0</v>
      </c>
      <c r="X346" s="14">
        <v>0</v>
      </c>
      <c r="Y346" s="14">
        <v>0</v>
      </c>
      <c r="Z346" s="15" t="s">
        <v>57</v>
      </c>
      <c r="AA346" s="12" t="s">
        <v>48</v>
      </c>
      <c r="AB346" s="12" t="s">
        <v>48</v>
      </c>
      <c r="AC346" s="12" t="s">
        <v>58</v>
      </c>
      <c r="AD346" s="12" t="s">
        <v>57</v>
      </c>
      <c r="AE346" s="12" t="s">
        <v>57</v>
      </c>
      <c r="AF346" s="12" t="s">
        <v>59</v>
      </c>
      <c r="AG346" s="96">
        <v>0</v>
      </c>
      <c r="AH346" s="12" t="s">
        <v>48</v>
      </c>
      <c r="AI346" s="12" t="s">
        <v>48</v>
      </c>
    </row>
    <row r="347" spans="2:35" ht="14.5" x14ac:dyDescent="0.35">
      <c r="B347" s="107" t="s">
        <v>1043</v>
      </c>
      <c r="C347" s="12" t="s">
        <v>48</v>
      </c>
      <c r="D347" s="12" t="s">
        <v>487</v>
      </c>
      <c r="E347" s="12" t="s">
        <v>1044</v>
      </c>
      <c r="F347" s="12" t="s">
        <v>48</v>
      </c>
      <c r="G347" s="12" t="s">
        <v>1050</v>
      </c>
      <c r="H347" s="107" t="s">
        <v>1049</v>
      </c>
      <c r="I347" s="12" t="s">
        <v>78</v>
      </c>
      <c r="J347" s="12" t="s">
        <v>128</v>
      </c>
      <c r="K347" s="12" t="s">
        <v>55</v>
      </c>
      <c r="L347" s="12"/>
      <c r="M347" s="95" t="s">
        <v>48</v>
      </c>
      <c r="N347" s="12"/>
      <c r="O347" s="96" t="s">
        <v>48</v>
      </c>
      <c r="P347" s="12"/>
      <c r="Q347" s="13">
        <v>0</v>
      </c>
      <c r="R347" s="12"/>
      <c r="S347" s="96">
        <v>0</v>
      </c>
      <c r="T347" s="12" t="s">
        <v>48</v>
      </c>
      <c r="U347" s="13">
        <v>0</v>
      </c>
      <c r="V347" s="96">
        <v>0</v>
      </c>
      <c r="W347" s="13">
        <v>0</v>
      </c>
      <c r="X347" s="14">
        <v>0</v>
      </c>
      <c r="Y347" s="14">
        <v>0</v>
      </c>
      <c r="Z347" s="15" t="s">
        <v>57</v>
      </c>
      <c r="AA347" s="12" t="s">
        <v>48</v>
      </c>
      <c r="AB347" s="12" t="s">
        <v>48</v>
      </c>
      <c r="AC347" s="12" t="s">
        <v>58</v>
      </c>
      <c r="AD347" s="12" t="s">
        <v>57</v>
      </c>
      <c r="AE347" s="12" t="s">
        <v>57</v>
      </c>
      <c r="AF347" s="12" t="s">
        <v>59</v>
      </c>
      <c r="AG347" s="96">
        <v>0</v>
      </c>
      <c r="AH347" s="12" t="s">
        <v>48</v>
      </c>
      <c r="AI347" s="12" t="s">
        <v>48</v>
      </c>
    </row>
    <row r="348" spans="2:35" ht="14.5" x14ac:dyDescent="0.35">
      <c r="B348" s="107" t="s">
        <v>1051</v>
      </c>
      <c r="C348" s="12" t="s">
        <v>48</v>
      </c>
      <c r="D348" s="12" t="s">
        <v>75</v>
      </c>
      <c r="E348" s="12" t="s">
        <v>1052</v>
      </c>
      <c r="F348" s="12" t="s">
        <v>48</v>
      </c>
      <c r="G348" s="12" t="s">
        <v>1053</v>
      </c>
      <c r="H348" s="107" t="s">
        <v>1054</v>
      </c>
      <c r="I348" s="12" t="s">
        <v>78</v>
      </c>
      <c r="J348" s="12" t="s">
        <v>128</v>
      </c>
      <c r="K348" s="12" t="s">
        <v>67</v>
      </c>
      <c r="L348" s="12" t="s">
        <v>68</v>
      </c>
      <c r="M348" s="95">
        <v>46128</v>
      </c>
      <c r="N348" s="12" t="s">
        <v>71</v>
      </c>
      <c r="O348" s="96" t="s">
        <v>48</v>
      </c>
      <c r="P348" s="12"/>
      <c r="Q348" s="13">
        <v>719111.78</v>
      </c>
      <c r="R348" s="12" t="s">
        <v>56</v>
      </c>
      <c r="S348" s="96">
        <f>Q348/V348</f>
        <v>395.33357888949973</v>
      </c>
      <c r="T348" s="12" t="s">
        <v>48</v>
      </c>
      <c r="U348" s="96" t="s">
        <v>3</v>
      </c>
      <c r="V348" s="96">
        <v>1819</v>
      </c>
      <c r="W348" s="96">
        <v>0</v>
      </c>
      <c r="X348" s="14">
        <v>1538.35</v>
      </c>
      <c r="Y348" s="14">
        <v>82.75</v>
      </c>
      <c r="Z348" s="15" t="s">
        <v>57</v>
      </c>
      <c r="AA348" s="12" t="s">
        <v>48</v>
      </c>
      <c r="AB348" s="12" t="s">
        <v>48</v>
      </c>
      <c r="AC348" s="12" t="s">
        <v>58</v>
      </c>
      <c r="AD348" s="12" t="s">
        <v>2</v>
      </c>
      <c r="AE348" s="12" t="s">
        <v>2</v>
      </c>
      <c r="AF348" s="12" t="s">
        <v>80</v>
      </c>
      <c r="AG348" s="96">
        <v>0</v>
      </c>
      <c r="AH348" s="12" t="s">
        <v>48</v>
      </c>
      <c r="AI348" s="12" t="s">
        <v>48</v>
      </c>
    </row>
    <row r="349" spans="2:35" ht="14.5" x14ac:dyDescent="0.35">
      <c r="B349" s="12" t="s">
        <v>66</v>
      </c>
      <c r="C349" s="12" t="s">
        <v>48</v>
      </c>
      <c r="D349" s="12" t="s">
        <v>102</v>
      </c>
      <c r="E349" s="12" t="s">
        <v>1055</v>
      </c>
      <c r="F349" s="120" t="s">
        <v>1056</v>
      </c>
      <c r="G349" s="12" t="s">
        <v>1057</v>
      </c>
      <c r="H349" s="12" t="s">
        <v>1058</v>
      </c>
      <c r="I349" s="12" t="s">
        <v>89</v>
      </c>
      <c r="J349" s="12" t="s">
        <v>66</v>
      </c>
      <c r="K349" s="12" t="s">
        <v>67</v>
      </c>
      <c r="L349" s="12" t="s">
        <v>68</v>
      </c>
      <c r="M349" s="95">
        <v>46230</v>
      </c>
      <c r="N349" s="12" t="s">
        <v>71</v>
      </c>
      <c r="O349" s="96">
        <v>1951</v>
      </c>
      <c r="P349" s="12" t="s">
        <v>90</v>
      </c>
      <c r="Q349" s="17">
        <v>1544800</v>
      </c>
      <c r="R349" s="12" t="s">
        <v>56</v>
      </c>
      <c r="S349" s="96">
        <f>Q349/V349</f>
        <v>791.79907739620705</v>
      </c>
      <c r="T349" s="12" t="s">
        <v>48</v>
      </c>
      <c r="U349" s="118" t="s">
        <v>3</v>
      </c>
      <c r="V349" s="96">
        <f>O349</f>
        <v>1951</v>
      </c>
      <c r="W349" s="96">
        <v>40</v>
      </c>
      <c r="X349" s="16">
        <v>61124.19</v>
      </c>
      <c r="Y349" s="16">
        <v>418.22</v>
      </c>
      <c r="Z349" s="15" t="s">
        <v>58</v>
      </c>
      <c r="AA349" s="12" t="s">
        <v>58</v>
      </c>
      <c r="AB349" s="12" t="s">
        <v>91</v>
      </c>
      <c r="AC349" s="12" t="s">
        <v>57</v>
      </c>
      <c r="AD349" s="12" t="s">
        <v>57</v>
      </c>
      <c r="AE349" s="12" t="s">
        <v>57</v>
      </c>
      <c r="AF349" s="12" t="s">
        <v>59</v>
      </c>
      <c r="AG349" s="96">
        <v>0</v>
      </c>
      <c r="AH349" s="12" t="s">
        <v>48</v>
      </c>
      <c r="AI349" s="12" t="s">
        <v>48</v>
      </c>
    </row>
    <row r="350" spans="2:35" ht="14.5" x14ac:dyDescent="0.35">
      <c r="B350" s="107" t="s">
        <v>1059</v>
      </c>
      <c r="C350" s="12" t="s">
        <v>48</v>
      </c>
      <c r="D350" s="12" t="s">
        <v>487</v>
      </c>
      <c r="E350" s="12" t="s">
        <v>1055</v>
      </c>
      <c r="F350" s="12" t="s">
        <v>48</v>
      </c>
      <c r="G350" s="94" t="s">
        <v>1060</v>
      </c>
      <c r="H350" s="107" t="s">
        <v>1061</v>
      </c>
      <c r="I350" s="12" t="s">
        <v>78</v>
      </c>
      <c r="J350" s="12" t="s">
        <v>128</v>
      </c>
      <c r="K350" s="12" t="s">
        <v>294</v>
      </c>
      <c r="L350" s="12" t="s">
        <v>119</v>
      </c>
      <c r="M350" s="95">
        <v>45837</v>
      </c>
      <c r="N350" s="12" t="s">
        <v>72</v>
      </c>
      <c r="O350" s="96" t="s">
        <v>48</v>
      </c>
      <c r="P350" s="12"/>
      <c r="Q350" s="13">
        <v>400629.24</v>
      </c>
      <c r="R350" s="12" t="s">
        <v>72</v>
      </c>
      <c r="S350" s="96">
        <f>Q350/V350</f>
        <v>537.0365147453083</v>
      </c>
      <c r="T350" s="12" t="s">
        <v>48</v>
      </c>
      <c r="U350" s="96">
        <v>0</v>
      </c>
      <c r="V350" s="96">
        <v>746</v>
      </c>
      <c r="W350" s="96">
        <v>2</v>
      </c>
      <c r="X350" s="14">
        <v>425919</v>
      </c>
      <c r="Y350" s="14">
        <v>419189</v>
      </c>
      <c r="Z350" s="15" t="s">
        <v>57</v>
      </c>
      <c r="AA350" s="12" t="s">
        <v>48</v>
      </c>
      <c r="AB350" s="12" t="s">
        <v>48</v>
      </c>
      <c r="AC350" s="12" t="s">
        <v>57</v>
      </c>
      <c r="AD350" s="12" t="s">
        <v>57</v>
      </c>
      <c r="AE350" s="12" t="s">
        <v>57</v>
      </c>
      <c r="AF350" s="12" t="s">
        <v>59</v>
      </c>
      <c r="AG350" s="96">
        <v>2</v>
      </c>
      <c r="AH350" s="12" t="s">
        <v>48</v>
      </c>
      <c r="AI350" s="12" t="s">
        <v>48</v>
      </c>
    </row>
    <row r="351" spans="2:35" ht="14.5" x14ac:dyDescent="0.35">
      <c r="B351" s="12" t="s">
        <v>66</v>
      </c>
      <c r="C351" s="12" t="s">
        <v>48</v>
      </c>
      <c r="D351" s="12" t="s">
        <v>62</v>
      </c>
      <c r="E351" s="12" t="s">
        <v>1062</v>
      </c>
      <c r="F351" s="120" t="s">
        <v>1063</v>
      </c>
      <c r="G351" s="12" t="s">
        <v>1064</v>
      </c>
      <c r="H351" s="12" t="s">
        <v>1065</v>
      </c>
      <c r="I351" s="12" t="s">
        <v>89</v>
      </c>
      <c r="J351" s="12" t="s">
        <v>66</v>
      </c>
      <c r="K351" s="12" t="s">
        <v>67</v>
      </c>
      <c r="L351" s="12" t="s">
        <v>68</v>
      </c>
      <c r="M351" s="95">
        <v>46332</v>
      </c>
      <c r="N351" s="12" t="s">
        <v>71</v>
      </c>
      <c r="O351" s="96">
        <v>2525</v>
      </c>
      <c r="P351" s="12" t="s">
        <v>90</v>
      </c>
      <c r="Q351" s="17">
        <v>1350000</v>
      </c>
      <c r="R351" s="12" t="s">
        <v>56</v>
      </c>
      <c r="S351" s="96">
        <f>Q351/V351</f>
        <v>534.65346534653463</v>
      </c>
      <c r="T351" s="12" t="s">
        <v>48</v>
      </c>
      <c r="U351" s="118" t="s">
        <v>3</v>
      </c>
      <c r="V351" s="96">
        <f>O351</f>
        <v>2525</v>
      </c>
      <c r="W351" s="96">
        <v>49</v>
      </c>
      <c r="X351" s="16">
        <v>96631.61</v>
      </c>
      <c r="Y351" s="16">
        <v>9471.89</v>
      </c>
      <c r="Z351" s="15" t="s">
        <v>58</v>
      </c>
      <c r="AA351" s="12" t="s">
        <v>58</v>
      </c>
      <c r="AB351" s="12" t="s">
        <v>91</v>
      </c>
      <c r="AC351" s="12" t="s">
        <v>57</v>
      </c>
      <c r="AD351" s="12" t="s">
        <v>57</v>
      </c>
      <c r="AE351" s="12" t="s">
        <v>57</v>
      </c>
      <c r="AF351" s="12" t="s">
        <v>59</v>
      </c>
      <c r="AG351" s="96">
        <v>5</v>
      </c>
      <c r="AH351" s="12" t="s">
        <v>48</v>
      </c>
      <c r="AI351" s="12" t="s">
        <v>48</v>
      </c>
    </row>
    <row r="352" spans="2:35" ht="14.5" x14ac:dyDescent="0.35">
      <c r="B352" s="107" t="s">
        <v>1066</v>
      </c>
      <c r="C352" s="12" t="s">
        <v>48</v>
      </c>
      <c r="D352" s="12" t="s">
        <v>62</v>
      </c>
      <c r="E352" s="12" t="s">
        <v>1062</v>
      </c>
      <c r="F352" s="12" t="s">
        <v>48</v>
      </c>
      <c r="G352" s="12" t="s">
        <v>1067</v>
      </c>
      <c r="H352" s="107" t="s">
        <v>1068</v>
      </c>
      <c r="I352" s="12" t="s">
        <v>78</v>
      </c>
      <c r="J352" s="12" t="s">
        <v>128</v>
      </c>
      <c r="K352" s="12" t="s">
        <v>55</v>
      </c>
      <c r="L352" s="12"/>
      <c r="M352" s="95" t="s">
        <v>48</v>
      </c>
      <c r="N352" s="12"/>
      <c r="O352" s="96" t="s">
        <v>48</v>
      </c>
      <c r="P352" s="12"/>
      <c r="Q352" s="13">
        <v>0</v>
      </c>
      <c r="R352" s="12"/>
      <c r="S352" s="96">
        <v>0</v>
      </c>
      <c r="T352" s="12" t="s">
        <v>48</v>
      </c>
      <c r="U352" s="96">
        <v>0</v>
      </c>
      <c r="V352" s="96">
        <v>0</v>
      </c>
      <c r="W352" s="96">
        <v>0</v>
      </c>
      <c r="X352" s="14">
        <v>0</v>
      </c>
      <c r="Y352" s="14">
        <v>0</v>
      </c>
      <c r="Z352" s="15" t="s">
        <v>57</v>
      </c>
      <c r="AA352" s="12" t="s">
        <v>48</v>
      </c>
      <c r="AB352" s="12" t="s">
        <v>48</v>
      </c>
      <c r="AC352" s="12" t="s">
        <v>58</v>
      </c>
      <c r="AD352" s="12" t="s">
        <v>57</v>
      </c>
      <c r="AE352" s="12" t="s">
        <v>57</v>
      </c>
      <c r="AF352" s="12" t="s">
        <v>59</v>
      </c>
      <c r="AG352" s="96">
        <v>0</v>
      </c>
      <c r="AH352" s="12" t="s">
        <v>48</v>
      </c>
      <c r="AI352" s="12" t="s">
        <v>48</v>
      </c>
    </row>
    <row r="353" spans="2:35" ht="14.5" x14ac:dyDescent="0.35">
      <c r="B353" s="107" t="s">
        <v>418</v>
      </c>
      <c r="C353" s="12" t="s">
        <v>48</v>
      </c>
      <c r="D353" s="12" t="s">
        <v>62</v>
      </c>
      <c r="E353" s="12" t="s">
        <v>1069</v>
      </c>
      <c r="F353" s="120" t="s">
        <v>48</v>
      </c>
      <c r="G353" s="12" t="s">
        <v>1070</v>
      </c>
      <c r="H353" s="107" t="s">
        <v>1071</v>
      </c>
      <c r="I353" s="12" t="s">
        <v>89</v>
      </c>
      <c r="J353" s="12" t="s">
        <v>128</v>
      </c>
      <c r="K353" s="12" t="s">
        <v>593</v>
      </c>
      <c r="L353" s="12"/>
      <c r="M353" s="95" t="s">
        <v>48</v>
      </c>
      <c r="N353" s="12"/>
      <c r="O353" s="96">
        <v>100</v>
      </c>
      <c r="P353" s="12"/>
      <c r="Q353" s="13">
        <v>0</v>
      </c>
      <c r="R353" s="12"/>
      <c r="S353" s="96">
        <f>Q353/V353</f>
        <v>0</v>
      </c>
      <c r="T353" s="12" t="s">
        <v>48</v>
      </c>
      <c r="U353" s="96">
        <v>0</v>
      </c>
      <c r="V353" s="96">
        <f>O353</f>
        <v>100</v>
      </c>
      <c r="W353" s="96">
        <v>0</v>
      </c>
      <c r="X353" s="14">
        <v>0</v>
      </c>
      <c r="Y353" s="14">
        <v>0</v>
      </c>
      <c r="Z353" s="15" t="s">
        <v>57</v>
      </c>
      <c r="AA353" s="12" t="s">
        <v>48</v>
      </c>
      <c r="AB353" s="12" t="s">
        <v>48</v>
      </c>
      <c r="AC353" s="12" t="s">
        <v>57</v>
      </c>
      <c r="AD353" s="12" t="s">
        <v>57</v>
      </c>
      <c r="AE353" s="12" t="s">
        <v>57</v>
      </c>
      <c r="AF353" s="12" t="s">
        <v>59</v>
      </c>
      <c r="AG353" s="96">
        <v>0</v>
      </c>
      <c r="AH353" s="12" t="s">
        <v>48</v>
      </c>
      <c r="AI353" s="12" t="s">
        <v>48</v>
      </c>
    </row>
    <row r="354" spans="2:35" ht="14.5" x14ac:dyDescent="0.35">
      <c r="B354" s="107" t="s">
        <v>418</v>
      </c>
      <c r="C354" s="12" t="s">
        <v>48</v>
      </c>
      <c r="D354" s="12" t="s">
        <v>62</v>
      </c>
      <c r="E354" s="12" t="s">
        <v>1069</v>
      </c>
      <c r="F354" s="120" t="s">
        <v>48</v>
      </c>
      <c r="G354" s="12" t="s">
        <v>1072</v>
      </c>
      <c r="H354" s="107" t="s">
        <v>1071</v>
      </c>
      <c r="I354" s="12" t="s">
        <v>89</v>
      </c>
      <c r="J354" s="12" t="s">
        <v>128</v>
      </c>
      <c r="K354" s="12" t="s">
        <v>593</v>
      </c>
      <c r="L354" s="12"/>
      <c r="M354" s="118" t="s">
        <v>48</v>
      </c>
      <c r="N354" s="12"/>
      <c r="O354" s="96">
        <v>300</v>
      </c>
      <c r="P354" s="12"/>
      <c r="Q354" s="13">
        <v>0</v>
      </c>
      <c r="R354" s="12"/>
      <c r="S354" s="96">
        <f>Q354/V354</f>
        <v>0</v>
      </c>
      <c r="T354" s="12" t="s">
        <v>48</v>
      </c>
      <c r="U354" s="96">
        <v>0</v>
      </c>
      <c r="V354" s="96">
        <f>O354</f>
        <v>300</v>
      </c>
      <c r="W354" s="96">
        <v>10</v>
      </c>
      <c r="X354" s="14">
        <v>0</v>
      </c>
      <c r="Y354" s="14">
        <v>0</v>
      </c>
      <c r="Z354" s="15" t="s">
        <v>57</v>
      </c>
      <c r="AA354" s="12" t="s">
        <v>48</v>
      </c>
      <c r="AB354" s="12" t="s">
        <v>48</v>
      </c>
      <c r="AC354" s="12" t="s">
        <v>57</v>
      </c>
      <c r="AD354" s="12" t="s">
        <v>57</v>
      </c>
      <c r="AE354" s="12" t="s">
        <v>57</v>
      </c>
      <c r="AF354" s="12" t="s">
        <v>59</v>
      </c>
      <c r="AG354" s="96">
        <v>0</v>
      </c>
      <c r="AH354" s="12" t="s">
        <v>48</v>
      </c>
      <c r="AI354" s="12" t="s">
        <v>48</v>
      </c>
    </row>
    <row r="355" spans="2:35" ht="14.5" x14ac:dyDescent="0.35">
      <c r="B355" s="12" t="s">
        <v>66</v>
      </c>
      <c r="C355" s="12" t="s">
        <v>48</v>
      </c>
      <c r="D355" s="12" t="s">
        <v>75</v>
      </c>
      <c r="E355" s="12" t="s">
        <v>1069</v>
      </c>
      <c r="F355" s="120" t="s">
        <v>1073</v>
      </c>
      <c r="G355" s="94" t="s">
        <v>1074</v>
      </c>
      <c r="H355" s="12" t="s">
        <v>1075</v>
      </c>
      <c r="I355" s="12" t="s">
        <v>89</v>
      </c>
      <c r="J355" s="12" t="s">
        <v>66</v>
      </c>
      <c r="K355" s="12" t="s">
        <v>67</v>
      </c>
      <c r="L355" s="12" t="s">
        <v>119</v>
      </c>
      <c r="M355" s="95">
        <v>45167</v>
      </c>
      <c r="N355" s="12" t="s">
        <v>72</v>
      </c>
      <c r="O355" s="96">
        <v>8967</v>
      </c>
      <c r="P355" s="12" t="s">
        <v>90</v>
      </c>
      <c r="Q355" s="17">
        <f>X355</f>
        <v>5849264.6800000006</v>
      </c>
      <c r="R355" s="12" t="s">
        <v>72</v>
      </c>
      <c r="S355" s="96">
        <f>Q355/V355</f>
        <v>652.31010148321627</v>
      </c>
      <c r="T355" s="12" t="s">
        <v>48</v>
      </c>
      <c r="U355" s="17">
        <v>35111</v>
      </c>
      <c r="V355" s="96">
        <f>O355</f>
        <v>8967</v>
      </c>
      <c r="W355" s="96">
        <v>146</v>
      </c>
      <c r="X355" s="14">
        <f>5826747.49+Y355</f>
        <v>5849264.6800000006</v>
      </c>
      <c r="Y355" s="14">
        <v>22517.19</v>
      </c>
      <c r="Z355" s="16" t="s">
        <v>58</v>
      </c>
      <c r="AA355" s="128" t="s">
        <v>2</v>
      </c>
      <c r="AB355" s="12" t="s">
        <v>140</v>
      </c>
      <c r="AC355" s="12" t="s">
        <v>57</v>
      </c>
      <c r="AD355" s="12" t="s">
        <v>57</v>
      </c>
      <c r="AE355" s="12" t="s">
        <v>57</v>
      </c>
      <c r="AF355" s="12" t="s">
        <v>80</v>
      </c>
      <c r="AG355" s="96">
        <v>44</v>
      </c>
      <c r="AH355" s="12" t="s">
        <v>48</v>
      </c>
      <c r="AI355" s="12" t="s">
        <v>48</v>
      </c>
    </row>
    <row r="356" spans="2:35" ht="14.5" x14ac:dyDescent="0.35">
      <c r="B356" s="107" t="s">
        <v>418</v>
      </c>
      <c r="C356" s="12" t="s">
        <v>48</v>
      </c>
      <c r="D356" s="12" t="s">
        <v>75</v>
      </c>
      <c r="E356" s="12" t="s">
        <v>1069</v>
      </c>
      <c r="F356" s="12" t="s">
        <v>48</v>
      </c>
      <c r="G356" s="94" t="s">
        <v>1076</v>
      </c>
      <c r="H356" s="107" t="s">
        <v>1077</v>
      </c>
      <c r="I356" s="12" t="s">
        <v>53</v>
      </c>
      <c r="J356" s="12" t="s">
        <v>128</v>
      </c>
      <c r="K356" s="12" t="s">
        <v>67</v>
      </c>
      <c r="L356" s="12" t="s">
        <v>349</v>
      </c>
      <c r="M356" s="95">
        <v>45682</v>
      </c>
      <c r="N356" s="12" t="s">
        <v>72</v>
      </c>
      <c r="O356" s="96" t="s">
        <v>48</v>
      </c>
      <c r="P356" s="12"/>
      <c r="Q356" s="13">
        <f>X356</f>
        <v>0</v>
      </c>
      <c r="R356" s="12" t="s">
        <v>72</v>
      </c>
      <c r="S356" s="96"/>
      <c r="T356" s="12" t="s">
        <v>48</v>
      </c>
      <c r="U356" s="13">
        <v>0</v>
      </c>
      <c r="V356" s="96">
        <v>0</v>
      </c>
      <c r="W356" s="96">
        <v>10</v>
      </c>
      <c r="X356" s="14">
        <v>0</v>
      </c>
      <c r="Y356" s="14">
        <v>0</v>
      </c>
      <c r="Z356" s="16" t="s">
        <v>58</v>
      </c>
      <c r="AA356" s="12" t="s">
        <v>48</v>
      </c>
      <c r="AB356" s="12" t="s">
        <v>48</v>
      </c>
      <c r="AC356" s="12" t="s">
        <v>57</v>
      </c>
      <c r="AD356" s="12" t="s">
        <v>2</v>
      </c>
      <c r="AE356" s="12" t="s">
        <v>2</v>
      </c>
      <c r="AF356" s="12" t="s">
        <v>80</v>
      </c>
      <c r="AG356" s="118">
        <v>1</v>
      </c>
      <c r="AH356" s="12" t="s">
        <v>48</v>
      </c>
      <c r="AI356" s="12" t="s">
        <v>48</v>
      </c>
    </row>
    <row r="357" spans="2:35" ht="14.5" x14ac:dyDescent="0.35">
      <c r="B357" s="107" t="s">
        <v>418</v>
      </c>
      <c r="C357" s="12" t="s">
        <v>48</v>
      </c>
      <c r="D357" s="12" t="s">
        <v>75</v>
      </c>
      <c r="E357" s="12" t="s">
        <v>1069</v>
      </c>
      <c r="F357" s="12" t="s">
        <v>48</v>
      </c>
      <c r="G357" s="12" t="s">
        <v>1078</v>
      </c>
      <c r="H357" s="107" t="s">
        <v>1079</v>
      </c>
      <c r="I357" s="12" t="s">
        <v>53</v>
      </c>
      <c r="J357" s="12" t="s">
        <v>128</v>
      </c>
      <c r="K357" s="12" t="s">
        <v>55</v>
      </c>
      <c r="L357" s="12"/>
      <c r="M357" s="95" t="s">
        <v>48</v>
      </c>
      <c r="N357" s="12"/>
      <c r="O357" s="96" t="s">
        <v>48</v>
      </c>
      <c r="P357" s="12"/>
      <c r="Q357" s="13">
        <v>49680.97</v>
      </c>
      <c r="R357" s="12" t="s">
        <v>56</v>
      </c>
      <c r="S357" s="96">
        <f>Q357/V357</f>
        <v>16.145911602209946</v>
      </c>
      <c r="T357" s="12" t="s">
        <v>48</v>
      </c>
      <c r="U357" s="96">
        <v>0</v>
      </c>
      <c r="V357" s="96">
        <v>3077</v>
      </c>
      <c r="W357" s="96">
        <v>16</v>
      </c>
      <c r="X357" s="14" t="s">
        <v>60</v>
      </c>
      <c r="Y357" s="14">
        <v>0</v>
      </c>
      <c r="Z357" s="15" t="s">
        <v>57</v>
      </c>
      <c r="AA357" s="12" t="s">
        <v>48</v>
      </c>
      <c r="AB357" s="12" t="s">
        <v>48</v>
      </c>
      <c r="AC357" s="12" t="s">
        <v>57</v>
      </c>
      <c r="AD357" s="12" t="s">
        <v>57</v>
      </c>
      <c r="AE357" s="12" t="s">
        <v>57</v>
      </c>
      <c r="AF357" s="12" t="s">
        <v>80</v>
      </c>
      <c r="AG357" s="96">
        <v>16</v>
      </c>
      <c r="AH357" s="12" t="s">
        <v>48</v>
      </c>
      <c r="AI357" s="12" t="s">
        <v>48</v>
      </c>
    </row>
    <row r="358" spans="2:35" ht="14.5" x14ac:dyDescent="0.35">
      <c r="B358" s="107" t="s">
        <v>120</v>
      </c>
      <c r="C358" s="12" t="s">
        <v>48</v>
      </c>
      <c r="D358" s="12" t="s">
        <v>75</v>
      </c>
      <c r="E358" s="12" t="s">
        <v>1069</v>
      </c>
      <c r="F358" s="12" t="s">
        <v>48</v>
      </c>
      <c r="G358" s="12" t="s">
        <v>1080</v>
      </c>
      <c r="H358" s="107" t="s">
        <v>1081</v>
      </c>
      <c r="I358" s="12" t="s">
        <v>53</v>
      </c>
      <c r="J358" s="12"/>
      <c r="K358" s="12" t="s">
        <v>55</v>
      </c>
      <c r="L358" s="12"/>
      <c r="M358" s="95" t="s">
        <v>48</v>
      </c>
      <c r="N358" s="12"/>
      <c r="O358" s="96" t="s">
        <v>48</v>
      </c>
      <c r="P358" s="12"/>
      <c r="Q358" s="13">
        <v>0</v>
      </c>
      <c r="R358" s="12"/>
      <c r="S358" s="96">
        <v>0</v>
      </c>
      <c r="T358" s="12" t="s">
        <v>48</v>
      </c>
      <c r="U358" s="96">
        <v>0</v>
      </c>
      <c r="V358" s="96">
        <v>0</v>
      </c>
      <c r="W358" s="96">
        <v>0</v>
      </c>
      <c r="X358" s="14">
        <v>0</v>
      </c>
      <c r="Y358" s="14">
        <v>0</v>
      </c>
      <c r="Z358" s="15" t="s">
        <v>57</v>
      </c>
      <c r="AA358" s="12" t="s">
        <v>48</v>
      </c>
      <c r="AB358" s="12" t="s">
        <v>48</v>
      </c>
      <c r="AC358" s="12" t="s">
        <v>57</v>
      </c>
      <c r="AD358" s="12" t="s">
        <v>57</v>
      </c>
      <c r="AE358" s="12" t="s">
        <v>57</v>
      </c>
      <c r="AF358" s="12" t="s">
        <v>80</v>
      </c>
      <c r="AG358" s="96" t="s">
        <v>60</v>
      </c>
      <c r="AH358" s="12" t="s">
        <v>48</v>
      </c>
      <c r="AI358" s="12" t="s">
        <v>48</v>
      </c>
    </row>
    <row r="359" spans="2:35" ht="14.5" x14ac:dyDescent="0.35">
      <c r="B359" s="107" t="s">
        <v>418</v>
      </c>
      <c r="C359" s="12" t="s">
        <v>48</v>
      </c>
      <c r="D359" s="12" t="s">
        <v>62</v>
      </c>
      <c r="E359" s="12" t="s">
        <v>1069</v>
      </c>
      <c r="F359" s="12" t="s">
        <v>48</v>
      </c>
      <c r="G359" s="12" t="s">
        <v>1082</v>
      </c>
      <c r="H359" s="107" t="s">
        <v>1083</v>
      </c>
      <c r="I359" s="12" t="s">
        <v>78</v>
      </c>
      <c r="J359" s="12" t="s">
        <v>128</v>
      </c>
      <c r="K359" s="12" t="s">
        <v>55</v>
      </c>
      <c r="L359" s="12"/>
      <c r="M359" s="95" t="s">
        <v>48</v>
      </c>
      <c r="N359" s="12"/>
      <c r="O359" s="96" t="s">
        <v>48</v>
      </c>
      <c r="P359" s="12"/>
      <c r="Q359" s="13">
        <v>115749.9</v>
      </c>
      <c r="R359" s="12"/>
      <c r="S359" s="96">
        <v>0</v>
      </c>
      <c r="T359" s="12" t="s">
        <v>48</v>
      </c>
      <c r="U359" s="96">
        <v>0</v>
      </c>
      <c r="V359" s="96">
        <v>0</v>
      </c>
      <c r="W359" s="96">
        <v>0</v>
      </c>
      <c r="X359" s="14">
        <v>0</v>
      </c>
      <c r="Y359" s="14">
        <v>0</v>
      </c>
      <c r="Z359" s="15" t="s">
        <v>57</v>
      </c>
      <c r="AA359" s="12" t="s">
        <v>48</v>
      </c>
      <c r="AB359" s="12" t="s">
        <v>48</v>
      </c>
      <c r="AC359" s="12" t="s">
        <v>57</v>
      </c>
      <c r="AD359" s="12" t="s">
        <v>57</v>
      </c>
      <c r="AE359" s="12" t="s">
        <v>57</v>
      </c>
      <c r="AF359" s="12" t="s">
        <v>59</v>
      </c>
      <c r="AG359" s="96">
        <v>0</v>
      </c>
      <c r="AH359" s="12" t="s">
        <v>48</v>
      </c>
      <c r="AI359" s="12" t="s">
        <v>48</v>
      </c>
    </row>
    <row r="360" spans="2:35" ht="14.5" x14ac:dyDescent="0.35">
      <c r="B360" s="12" t="s">
        <v>1084</v>
      </c>
      <c r="C360" s="12" t="s">
        <v>48</v>
      </c>
      <c r="D360" s="12" t="s">
        <v>487</v>
      </c>
      <c r="E360" s="12" t="s">
        <v>1085</v>
      </c>
      <c r="F360" s="120">
        <v>20.067</v>
      </c>
      <c r="G360" s="94" t="s">
        <v>1086</v>
      </c>
      <c r="H360" s="12" t="s">
        <v>1087</v>
      </c>
      <c r="I360" s="12" t="s">
        <v>89</v>
      </c>
      <c r="J360" s="12" t="s">
        <v>66</v>
      </c>
      <c r="K360" s="12" t="s">
        <v>67</v>
      </c>
      <c r="L360" s="12" t="s">
        <v>84</v>
      </c>
      <c r="M360" s="95">
        <v>46387</v>
      </c>
      <c r="N360" s="12" t="s">
        <v>71</v>
      </c>
      <c r="O360" s="96">
        <v>4206</v>
      </c>
      <c r="P360" s="12" t="s">
        <v>90</v>
      </c>
      <c r="Q360" s="17">
        <v>3600000</v>
      </c>
      <c r="R360" s="12" t="s">
        <v>56</v>
      </c>
      <c r="S360" s="96">
        <f>Q360/V360</f>
        <v>855.92011412268187</v>
      </c>
      <c r="T360" s="12" t="s">
        <v>48</v>
      </c>
      <c r="U360" s="96" t="s">
        <v>3</v>
      </c>
      <c r="V360" s="96">
        <f>O360</f>
        <v>4206</v>
      </c>
      <c r="W360" s="96">
        <v>40</v>
      </c>
      <c r="X360" s="16">
        <v>3195791.1</v>
      </c>
      <c r="Y360" s="16">
        <v>2090180.5</v>
      </c>
      <c r="Z360" s="15" t="s">
        <v>58</v>
      </c>
      <c r="AA360" s="12" t="s">
        <v>58</v>
      </c>
      <c r="AB360" s="12" t="s">
        <v>91</v>
      </c>
      <c r="AC360" s="12" t="s">
        <v>57</v>
      </c>
      <c r="AD360" s="12" t="s">
        <v>57</v>
      </c>
      <c r="AE360" s="12" t="s">
        <v>57</v>
      </c>
      <c r="AF360" s="12" t="s">
        <v>80</v>
      </c>
      <c r="AG360" s="96">
        <v>22</v>
      </c>
      <c r="AH360" s="12" t="s">
        <v>48</v>
      </c>
      <c r="AI360" s="12" t="s">
        <v>48</v>
      </c>
    </row>
    <row r="361" spans="2:35" ht="14.5" x14ac:dyDescent="0.35">
      <c r="B361" s="12" t="s">
        <v>1084</v>
      </c>
      <c r="C361" s="12" t="s">
        <v>48</v>
      </c>
      <c r="D361" s="12" t="s">
        <v>487</v>
      </c>
      <c r="E361" s="12" t="s">
        <v>1085</v>
      </c>
      <c r="F361" s="120">
        <v>20.065999999999999</v>
      </c>
      <c r="G361" s="94" t="s">
        <v>1088</v>
      </c>
      <c r="H361" s="12" t="s">
        <v>1089</v>
      </c>
      <c r="I361" s="12" t="s">
        <v>89</v>
      </c>
      <c r="J361" s="12" t="s">
        <v>66</v>
      </c>
      <c r="K361" s="12" t="s">
        <v>67</v>
      </c>
      <c r="L361" s="12" t="s">
        <v>68</v>
      </c>
      <c r="M361" s="95">
        <v>46696</v>
      </c>
      <c r="N361" s="12" t="s">
        <v>71</v>
      </c>
      <c r="O361" s="96">
        <v>3968</v>
      </c>
      <c r="P361" s="12" t="s">
        <v>90</v>
      </c>
      <c r="Q361" s="17">
        <v>4400000</v>
      </c>
      <c r="R361" s="12" t="s">
        <v>56</v>
      </c>
      <c r="S361" s="96">
        <f>Q361/V361</f>
        <v>1108.8709677419354</v>
      </c>
      <c r="T361" s="12" t="s">
        <v>48</v>
      </c>
      <c r="U361" s="118" t="s">
        <v>3</v>
      </c>
      <c r="V361" s="96">
        <f>O361</f>
        <v>3968</v>
      </c>
      <c r="W361" s="96">
        <v>227</v>
      </c>
      <c r="X361" s="16">
        <v>214330.54</v>
      </c>
      <c r="Y361" s="16">
        <v>16376.23</v>
      </c>
      <c r="Z361" s="15" t="s">
        <v>58</v>
      </c>
      <c r="AA361" s="12" t="s">
        <v>58</v>
      </c>
      <c r="AB361" s="12" t="s">
        <v>158</v>
      </c>
      <c r="AC361" s="12" t="s">
        <v>57</v>
      </c>
      <c r="AD361" s="12" t="s">
        <v>57</v>
      </c>
      <c r="AE361" s="12" t="s">
        <v>57</v>
      </c>
      <c r="AF361" s="12" t="s">
        <v>80</v>
      </c>
      <c r="AG361" s="96">
        <v>28</v>
      </c>
      <c r="AH361" s="12" t="s">
        <v>48</v>
      </c>
      <c r="AI361" s="12" t="s">
        <v>48</v>
      </c>
    </row>
    <row r="362" spans="2:35" ht="14.5" x14ac:dyDescent="0.35">
      <c r="B362" s="12" t="s">
        <v>1084</v>
      </c>
      <c r="C362" s="12" t="s">
        <v>48</v>
      </c>
      <c r="D362" s="12" t="s">
        <v>487</v>
      </c>
      <c r="E362" s="12" t="s">
        <v>1085</v>
      </c>
      <c r="F362" s="120">
        <v>19.023</v>
      </c>
      <c r="G362" s="94" t="s">
        <v>1090</v>
      </c>
      <c r="H362" s="12" t="s">
        <v>1091</v>
      </c>
      <c r="I362" s="12" t="s">
        <v>89</v>
      </c>
      <c r="J362" s="12" t="s">
        <v>66</v>
      </c>
      <c r="K362" s="12" t="s">
        <v>67</v>
      </c>
      <c r="L362" s="12" t="s">
        <v>68</v>
      </c>
      <c r="M362" s="95">
        <v>46387</v>
      </c>
      <c r="N362" s="12" t="s">
        <v>71</v>
      </c>
      <c r="O362" s="96">
        <v>2894</v>
      </c>
      <c r="P362" s="12" t="s">
        <v>90</v>
      </c>
      <c r="Q362" s="17">
        <v>3700000</v>
      </c>
      <c r="R362" s="12" t="s">
        <v>56</v>
      </c>
      <c r="S362" s="96">
        <v>2894</v>
      </c>
      <c r="T362" s="12" t="s">
        <v>1092</v>
      </c>
      <c r="U362" s="96" t="s">
        <v>3</v>
      </c>
      <c r="V362" s="96">
        <f>O362</f>
        <v>2894</v>
      </c>
      <c r="W362" s="96">
        <v>90</v>
      </c>
      <c r="X362" s="16">
        <v>441520.89</v>
      </c>
      <c r="Y362" s="16">
        <v>42414.94</v>
      </c>
      <c r="Z362" s="15" t="s">
        <v>57</v>
      </c>
      <c r="AA362" s="12" t="s">
        <v>58</v>
      </c>
      <c r="AB362" s="12" t="s">
        <v>158</v>
      </c>
      <c r="AC362" s="12" t="s">
        <v>57</v>
      </c>
      <c r="AD362" s="12" t="s">
        <v>57</v>
      </c>
      <c r="AE362" s="12" t="s">
        <v>57</v>
      </c>
      <c r="AF362" s="12" t="s">
        <v>80</v>
      </c>
      <c r="AG362" s="96">
        <v>28</v>
      </c>
      <c r="AH362" s="12" t="s">
        <v>48</v>
      </c>
      <c r="AI362" s="12" t="s">
        <v>48</v>
      </c>
    </row>
    <row r="363" spans="2:35" ht="14.5" x14ac:dyDescent="0.35">
      <c r="B363" s="12" t="s">
        <v>1084</v>
      </c>
      <c r="C363" s="12" t="s">
        <v>48</v>
      </c>
      <c r="D363" s="12" t="s">
        <v>102</v>
      </c>
      <c r="E363" s="12" t="s">
        <v>1085</v>
      </c>
      <c r="F363" s="12" t="s">
        <v>1093</v>
      </c>
      <c r="G363" s="12" t="s">
        <v>1094</v>
      </c>
      <c r="H363" s="12" t="s">
        <v>1095</v>
      </c>
      <c r="I363" s="12" t="s">
        <v>53</v>
      </c>
      <c r="J363" s="12" t="s">
        <v>66</v>
      </c>
      <c r="K363" s="12" t="s">
        <v>67</v>
      </c>
      <c r="L363" s="12" t="s">
        <v>119</v>
      </c>
      <c r="M363" s="95">
        <v>45366</v>
      </c>
      <c r="N363" s="12" t="s">
        <v>72</v>
      </c>
      <c r="O363" s="96" t="s">
        <v>48</v>
      </c>
      <c r="P363" s="12"/>
      <c r="Q363" s="13">
        <f>X363</f>
        <v>766696.83</v>
      </c>
      <c r="R363" s="12" t="s">
        <v>72</v>
      </c>
      <c r="S363" s="96">
        <f>Q363/V363</f>
        <v>589.7667923076923</v>
      </c>
      <c r="T363" s="12" t="s">
        <v>48</v>
      </c>
      <c r="U363" s="13">
        <v>3784</v>
      </c>
      <c r="V363" s="96">
        <v>1300</v>
      </c>
      <c r="W363" s="96">
        <v>19</v>
      </c>
      <c r="X363" s="14">
        <v>766696.83</v>
      </c>
      <c r="Y363" s="14">
        <v>0</v>
      </c>
      <c r="Z363" s="16" t="s">
        <v>58</v>
      </c>
      <c r="AA363" s="12" t="s">
        <v>48</v>
      </c>
      <c r="AB363" s="12" t="s">
        <v>48</v>
      </c>
      <c r="AC363" s="12" t="s">
        <v>57</v>
      </c>
      <c r="AD363" s="12" t="s">
        <v>57</v>
      </c>
      <c r="AE363" s="12" t="s">
        <v>57</v>
      </c>
      <c r="AF363" s="12" t="s">
        <v>80</v>
      </c>
      <c r="AG363" s="96">
        <v>8</v>
      </c>
      <c r="AH363" s="12" t="s">
        <v>48</v>
      </c>
      <c r="AI363" s="12" t="s">
        <v>48</v>
      </c>
    </row>
    <row r="364" spans="2:35" ht="14.5" x14ac:dyDescent="0.35">
      <c r="B364" s="12" t="s">
        <v>1096</v>
      </c>
      <c r="C364" s="12" t="s">
        <v>48</v>
      </c>
      <c r="D364" s="12" t="s">
        <v>102</v>
      </c>
      <c r="E364" s="12" t="s">
        <v>1085</v>
      </c>
      <c r="F364" s="12" t="s">
        <v>48</v>
      </c>
      <c r="G364" s="12" t="s">
        <v>1097</v>
      </c>
      <c r="H364" s="12" t="s">
        <v>1098</v>
      </c>
      <c r="I364" s="12" t="s">
        <v>53</v>
      </c>
      <c r="J364" s="12" t="s">
        <v>66</v>
      </c>
      <c r="K364" s="12" t="s">
        <v>67</v>
      </c>
      <c r="L364" s="12" t="s">
        <v>68</v>
      </c>
      <c r="M364" s="95">
        <v>46387</v>
      </c>
      <c r="N364" s="12" t="s">
        <v>71</v>
      </c>
      <c r="O364" s="96" t="s">
        <v>48</v>
      </c>
      <c r="P364" s="12"/>
      <c r="Q364" s="13">
        <v>1782759</v>
      </c>
      <c r="R364" s="12" t="s">
        <v>56</v>
      </c>
      <c r="S364" s="96">
        <f>Q364/V364</f>
        <v>268.04375281912496</v>
      </c>
      <c r="T364" s="12" t="s">
        <v>48</v>
      </c>
      <c r="U364" s="96" t="s">
        <v>3</v>
      </c>
      <c r="V364" s="96">
        <v>6651</v>
      </c>
      <c r="W364" s="96">
        <v>165</v>
      </c>
      <c r="X364" s="14">
        <v>132054</v>
      </c>
      <c r="Y364" s="14">
        <v>984</v>
      </c>
      <c r="Z364" s="15" t="s">
        <v>57</v>
      </c>
      <c r="AA364" s="12" t="s">
        <v>48</v>
      </c>
      <c r="AB364" s="12" t="s">
        <v>48</v>
      </c>
      <c r="AC364" s="12" t="s">
        <v>57</v>
      </c>
      <c r="AD364" s="12" t="s">
        <v>57</v>
      </c>
      <c r="AE364" s="12" t="s">
        <v>57</v>
      </c>
      <c r="AF364" s="12" t="s">
        <v>80</v>
      </c>
      <c r="AG364" s="96">
        <v>24</v>
      </c>
      <c r="AH364" s="12" t="s">
        <v>48</v>
      </c>
      <c r="AI364" s="12" t="s">
        <v>48</v>
      </c>
    </row>
    <row r="365" spans="2:35" ht="14.5" x14ac:dyDescent="0.35">
      <c r="B365" s="12" t="s">
        <v>1096</v>
      </c>
      <c r="C365" s="12" t="s">
        <v>48</v>
      </c>
      <c r="D365" s="12" t="s">
        <v>102</v>
      </c>
      <c r="E365" s="12" t="s">
        <v>1085</v>
      </c>
      <c r="F365" s="12" t="s">
        <v>48</v>
      </c>
      <c r="G365" s="12" t="s">
        <v>1099</v>
      </c>
      <c r="H365" s="12" t="s">
        <v>1100</v>
      </c>
      <c r="I365" s="12" t="s">
        <v>53</v>
      </c>
      <c r="J365" s="12" t="s">
        <v>66</v>
      </c>
      <c r="K365" s="12" t="s">
        <v>67</v>
      </c>
      <c r="L365" s="12" t="s">
        <v>349</v>
      </c>
      <c r="M365" s="95">
        <v>45712</v>
      </c>
      <c r="N365" s="12" t="s">
        <v>72</v>
      </c>
      <c r="O365" s="96" t="s">
        <v>48</v>
      </c>
      <c r="P365" s="12"/>
      <c r="Q365" s="13">
        <f>X365</f>
        <v>239922</v>
      </c>
      <c r="R365" s="12" t="s">
        <v>72</v>
      </c>
      <c r="S365" s="96">
        <f>Q365/V365</f>
        <v>141.29681978798587</v>
      </c>
      <c r="T365" s="12" t="s">
        <v>48</v>
      </c>
      <c r="U365" s="96">
        <v>0</v>
      </c>
      <c r="V365" s="96">
        <v>1698</v>
      </c>
      <c r="W365" s="96">
        <v>35</v>
      </c>
      <c r="X365" s="14">
        <v>239922</v>
      </c>
      <c r="Y365" s="14">
        <v>110399</v>
      </c>
      <c r="Z365" s="15" t="s">
        <v>58</v>
      </c>
      <c r="AA365" s="12" t="s">
        <v>48</v>
      </c>
      <c r="AB365" s="12" t="s">
        <v>48</v>
      </c>
      <c r="AC365" s="12" t="s">
        <v>57</v>
      </c>
      <c r="AD365" s="12" t="s">
        <v>57</v>
      </c>
      <c r="AE365" s="12" t="s">
        <v>57</v>
      </c>
      <c r="AF365" s="12" t="s">
        <v>80</v>
      </c>
      <c r="AG365" s="96">
        <v>8</v>
      </c>
      <c r="AH365" s="12" t="s">
        <v>48</v>
      </c>
      <c r="AI365" s="12" t="s">
        <v>48</v>
      </c>
    </row>
    <row r="366" spans="2:35" ht="14.5" x14ac:dyDescent="0.35">
      <c r="B366" s="12" t="s">
        <v>1096</v>
      </c>
      <c r="C366" s="12" t="s">
        <v>48</v>
      </c>
      <c r="D366" s="12" t="s">
        <v>102</v>
      </c>
      <c r="E366" s="12" t="s">
        <v>1085</v>
      </c>
      <c r="F366" s="12" t="s">
        <v>48</v>
      </c>
      <c r="G366" s="12" t="s">
        <v>1101</v>
      </c>
      <c r="H366" s="12" t="s">
        <v>1102</v>
      </c>
      <c r="I366" s="12" t="s">
        <v>53</v>
      </c>
      <c r="J366" s="12" t="s">
        <v>66</v>
      </c>
      <c r="K366" s="12" t="s">
        <v>67</v>
      </c>
      <c r="L366" s="12" t="s">
        <v>68</v>
      </c>
      <c r="M366" s="95">
        <v>47115</v>
      </c>
      <c r="N366" s="12" t="s">
        <v>71</v>
      </c>
      <c r="O366" s="96" t="s">
        <v>48</v>
      </c>
      <c r="P366" s="12"/>
      <c r="Q366" s="13">
        <v>7748132</v>
      </c>
      <c r="R366" s="12" t="s">
        <v>56</v>
      </c>
      <c r="S366" s="96">
        <f>Q366/V366</f>
        <v>376.34214105304062</v>
      </c>
      <c r="T366" s="12" t="s">
        <v>48</v>
      </c>
      <c r="U366" s="96" t="s">
        <v>3</v>
      </c>
      <c r="V366" s="96">
        <v>20588</v>
      </c>
      <c r="W366" s="96">
        <v>512</v>
      </c>
      <c r="X366" s="14">
        <v>845839</v>
      </c>
      <c r="Y366" s="14">
        <v>46986</v>
      </c>
      <c r="Z366" s="15" t="s">
        <v>57</v>
      </c>
      <c r="AA366" s="12" t="s">
        <v>48</v>
      </c>
      <c r="AB366" s="12" t="s">
        <v>48</v>
      </c>
      <c r="AC366" s="12" t="s">
        <v>57</v>
      </c>
      <c r="AD366" s="12" t="s">
        <v>57</v>
      </c>
      <c r="AE366" s="12" t="s">
        <v>57</v>
      </c>
      <c r="AF366" s="12" t="s">
        <v>80</v>
      </c>
      <c r="AG366" s="96">
        <v>124</v>
      </c>
      <c r="AH366" s="12" t="s">
        <v>48</v>
      </c>
      <c r="AI366" s="12" t="s">
        <v>48</v>
      </c>
    </row>
    <row r="367" spans="2:35" ht="14.5" x14ac:dyDescent="0.35">
      <c r="B367" s="107" t="s">
        <v>1096</v>
      </c>
      <c r="C367" s="12" t="s">
        <v>48</v>
      </c>
      <c r="D367" s="12" t="s">
        <v>102</v>
      </c>
      <c r="E367" s="12" t="s">
        <v>1085</v>
      </c>
      <c r="F367" s="12" t="s">
        <v>48</v>
      </c>
      <c r="G367" s="12" t="s">
        <v>1103</v>
      </c>
      <c r="H367" s="107" t="s">
        <v>1104</v>
      </c>
      <c r="I367" s="12"/>
      <c r="J367" s="12"/>
      <c r="K367" s="12" t="s">
        <v>67</v>
      </c>
      <c r="L367" s="12" t="s">
        <v>68</v>
      </c>
      <c r="M367" s="95">
        <v>46349</v>
      </c>
      <c r="N367" s="12" t="s">
        <v>71</v>
      </c>
      <c r="O367" s="96" t="s">
        <v>48</v>
      </c>
      <c r="P367" s="12"/>
      <c r="Q367" s="13">
        <v>161000</v>
      </c>
      <c r="R367" s="12" t="s">
        <v>56</v>
      </c>
      <c r="S367" s="96"/>
      <c r="T367" s="12"/>
      <c r="U367" s="96"/>
      <c r="V367" s="96"/>
      <c r="W367" s="96"/>
      <c r="X367" s="14">
        <v>0</v>
      </c>
      <c r="Y367" s="14">
        <v>0</v>
      </c>
      <c r="Z367" s="15" t="s">
        <v>57</v>
      </c>
      <c r="AA367" s="12" t="s">
        <v>48</v>
      </c>
      <c r="AB367" s="12" t="s">
        <v>48</v>
      </c>
      <c r="AC367" s="12" t="s">
        <v>57</v>
      </c>
      <c r="AD367" s="12" t="s">
        <v>2</v>
      </c>
      <c r="AE367" s="12" t="s">
        <v>2</v>
      </c>
      <c r="AF367" s="12" t="s">
        <v>80</v>
      </c>
      <c r="AG367" s="96">
        <v>0</v>
      </c>
      <c r="AH367" s="12" t="s">
        <v>48</v>
      </c>
      <c r="AI367" s="12" t="s">
        <v>48</v>
      </c>
    </row>
    <row r="368" spans="2:35" ht="14.5" x14ac:dyDescent="0.35">
      <c r="B368" s="107" t="s">
        <v>1105</v>
      </c>
      <c r="C368" s="12" t="s">
        <v>48</v>
      </c>
      <c r="D368" s="12" t="s">
        <v>102</v>
      </c>
      <c r="E368" s="12" t="s">
        <v>1085</v>
      </c>
      <c r="F368" s="12" t="s">
        <v>48</v>
      </c>
      <c r="G368" s="12" t="s">
        <v>1106</v>
      </c>
      <c r="H368" s="107" t="s">
        <v>1107</v>
      </c>
      <c r="I368" s="12" t="s">
        <v>78</v>
      </c>
      <c r="J368" s="12" t="s">
        <v>79</v>
      </c>
      <c r="K368" s="12" t="s">
        <v>67</v>
      </c>
      <c r="L368" s="12" t="s">
        <v>349</v>
      </c>
      <c r="M368" s="95">
        <v>45769</v>
      </c>
      <c r="N368" s="12" t="s">
        <v>72</v>
      </c>
      <c r="O368" s="96" t="s">
        <v>48</v>
      </c>
      <c r="P368" s="12"/>
      <c r="Q368" s="13">
        <v>99836</v>
      </c>
      <c r="R368" s="12" t="s">
        <v>72</v>
      </c>
      <c r="S368" s="96">
        <f>Q368/V368</f>
        <v>336.14814814814815</v>
      </c>
      <c r="T368" s="12" t="s">
        <v>48</v>
      </c>
      <c r="U368" s="96">
        <v>0</v>
      </c>
      <c r="V368" s="96">
        <v>297</v>
      </c>
      <c r="W368" s="96">
        <v>24</v>
      </c>
      <c r="X368" s="14">
        <v>122992</v>
      </c>
      <c r="Y368" s="14">
        <v>118635</v>
      </c>
      <c r="Z368" s="15" t="s">
        <v>58</v>
      </c>
      <c r="AA368" s="12" t="s">
        <v>48</v>
      </c>
      <c r="AB368" s="12" t="s">
        <v>48</v>
      </c>
      <c r="AC368" s="12" t="s">
        <v>57</v>
      </c>
      <c r="AD368" s="12" t="s">
        <v>2</v>
      </c>
      <c r="AE368" s="12" t="s">
        <v>2</v>
      </c>
      <c r="AF368" s="12" t="s">
        <v>80</v>
      </c>
      <c r="AG368" s="96">
        <v>2</v>
      </c>
      <c r="AH368" s="12" t="s">
        <v>48</v>
      </c>
      <c r="AI368" s="12" t="s">
        <v>48</v>
      </c>
    </row>
    <row r="369" spans="2:35" ht="14.5" x14ac:dyDescent="0.35">
      <c r="B369" s="12" t="s">
        <v>1096</v>
      </c>
      <c r="C369" s="12" t="s">
        <v>48</v>
      </c>
      <c r="D369" s="12" t="s">
        <v>102</v>
      </c>
      <c r="E369" s="12" t="s">
        <v>1085</v>
      </c>
      <c r="F369" s="12" t="s">
        <v>48</v>
      </c>
      <c r="G369" s="12" t="s">
        <v>1108</v>
      </c>
      <c r="H369" s="12" t="s">
        <v>1109</v>
      </c>
      <c r="I369" s="12" t="s">
        <v>78</v>
      </c>
      <c r="J369" s="12" t="s">
        <v>66</v>
      </c>
      <c r="K369" s="12" t="s">
        <v>294</v>
      </c>
      <c r="L369" s="12" t="s">
        <v>68</v>
      </c>
      <c r="M369" s="95">
        <v>46142</v>
      </c>
      <c r="N369" s="12" t="s">
        <v>71</v>
      </c>
      <c r="O369" s="96" t="s">
        <v>48</v>
      </c>
      <c r="P369" s="12"/>
      <c r="Q369" s="13">
        <v>57177.98</v>
      </c>
      <c r="R369" s="12" t="s">
        <v>56</v>
      </c>
      <c r="S369" s="96">
        <f>Q369/V369</f>
        <v>649.74977272727278</v>
      </c>
      <c r="T369" s="12" t="s">
        <v>48</v>
      </c>
      <c r="U369" s="96" t="s">
        <v>3</v>
      </c>
      <c r="V369" s="96">
        <v>88</v>
      </c>
      <c r="W369" s="96">
        <v>62</v>
      </c>
      <c r="X369" s="14">
        <v>0</v>
      </c>
      <c r="Y369" s="14">
        <v>0</v>
      </c>
      <c r="Z369" s="15" t="s">
        <v>57</v>
      </c>
      <c r="AA369" s="12" t="s">
        <v>48</v>
      </c>
      <c r="AB369" s="12" t="s">
        <v>48</v>
      </c>
      <c r="AC369" s="12" t="s">
        <v>57</v>
      </c>
      <c r="AD369" s="12" t="s">
        <v>57</v>
      </c>
      <c r="AE369" s="12" t="s">
        <v>57</v>
      </c>
      <c r="AF369" s="12" t="s">
        <v>80</v>
      </c>
      <c r="AG369" s="96">
        <v>0</v>
      </c>
      <c r="AH369" s="12" t="s">
        <v>48</v>
      </c>
      <c r="AI369" s="12" t="s">
        <v>48</v>
      </c>
    </row>
    <row r="370" spans="2:35" ht="14.5" x14ac:dyDescent="0.35">
      <c r="B370" s="12" t="s">
        <v>1110</v>
      </c>
      <c r="C370" s="12" t="s">
        <v>48</v>
      </c>
      <c r="D370" s="12" t="s">
        <v>235</v>
      </c>
      <c r="E370" s="12" t="s">
        <v>1111</v>
      </c>
      <c r="F370" s="12" t="s">
        <v>48</v>
      </c>
      <c r="G370" s="94" t="s">
        <v>1112</v>
      </c>
      <c r="H370" s="94" t="s">
        <v>1113</v>
      </c>
      <c r="I370" s="94" t="s">
        <v>53</v>
      </c>
      <c r="J370" s="12" t="s">
        <v>66</v>
      </c>
      <c r="K370" s="12" t="s">
        <v>67</v>
      </c>
      <c r="L370" s="12" t="s">
        <v>68</v>
      </c>
      <c r="M370" s="95">
        <v>46017</v>
      </c>
      <c r="N370" s="12" t="s">
        <v>71</v>
      </c>
      <c r="O370" s="96" t="s">
        <v>48</v>
      </c>
      <c r="P370" s="12"/>
      <c r="Q370" s="13" t="s">
        <v>60</v>
      </c>
      <c r="R370" s="12" t="s">
        <v>56</v>
      </c>
      <c r="S370" s="96">
        <v>0</v>
      </c>
      <c r="T370" s="12" t="s">
        <v>48</v>
      </c>
      <c r="U370" s="13" t="s">
        <v>3</v>
      </c>
      <c r="V370" s="96">
        <v>0</v>
      </c>
      <c r="W370" s="96">
        <v>0</v>
      </c>
      <c r="X370" s="14">
        <v>234965</v>
      </c>
      <c r="Y370" s="14">
        <v>225</v>
      </c>
      <c r="Z370" s="15" t="s">
        <v>57</v>
      </c>
      <c r="AA370" s="12" t="s">
        <v>48</v>
      </c>
      <c r="AB370" s="12" t="s">
        <v>48</v>
      </c>
      <c r="AC370" s="12" t="s">
        <v>58</v>
      </c>
      <c r="AD370" s="12" t="s">
        <v>57</v>
      </c>
      <c r="AE370" s="12" t="s">
        <v>57</v>
      </c>
      <c r="AF370" s="12" t="s">
        <v>59</v>
      </c>
      <c r="AG370" s="118">
        <v>0</v>
      </c>
      <c r="AH370" s="12" t="s">
        <v>48</v>
      </c>
      <c r="AI370" s="12" t="s">
        <v>48</v>
      </c>
    </row>
    <row r="371" spans="2:35" ht="14.5" x14ac:dyDescent="0.35">
      <c r="B371" s="107" t="s">
        <v>1114</v>
      </c>
      <c r="C371" s="12" t="s">
        <v>48</v>
      </c>
      <c r="D371" s="12" t="s">
        <v>235</v>
      </c>
      <c r="E371" s="12" t="s">
        <v>1111</v>
      </c>
      <c r="F371" s="12" t="s">
        <v>48</v>
      </c>
      <c r="G371" s="12" t="s">
        <v>1115</v>
      </c>
      <c r="H371" s="107" t="s">
        <v>1116</v>
      </c>
      <c r="I371" s="12" t="s">
        <v>53</v>
      </c>
      <c r="J371" s="12" t="s">
        <v>128</v>
      </c>
      <c r="K371" s="12" t="s">
        <v>294</v>
      </c>
      <c r="L371" s="12" t="s">
        <v>68</v>
      </c>
      <c r="M371" s="95">
        <v>46311</v>
      </c>
      <c r="N371" s="12" t="s">
        <v>71</v>
      </c>
      <c r="O371" s="96" t="s">
        <v>48</v>
      </c>
      <c r="P371" s="12"/>
      <c r="Q371" s="13">
        <v>0</v>
      </c>
      <c r="R371" s="12"/>
      <c r="S371" s="96"/>
      <c r="T371" s="12" t="s">
        <v>48</v>
      </c>
      <c r="U371" s="13" t="s">
        <v>3</v>
      </c>
      <c r="V371" s="96">
        <v>0</v>
      </c>
      <c r="W371" s="96">
        <v>0</v>
      </c>
      <c r="X371" s="14">
        <v>0</v>
      </c>
      <c r="Y371" s="14">
        <v>0</v>
      </c>
      <c r="Z371" s="15" t="s">
        <v>57</v>
      </c>
      <c r="AA371" s="12" t="s">
        <v>48</v>
      </c>
      <c r="AB371" s="12" t="s">
        <v>48</v>
      </c>
      <c r="AC371" s="12" t="s">
        <v>57</v>
      </c>
      <c r="AD371" s="12" t="s">
        <v>2</v>
      </c>
      <c r="AE371" s="12" t="s">
        <v>2</v>
      </c>
      <c r="AF371" s="12" t="s">
        <v>80</v>
      </c>
      <c r="AG371" s="96">
        <v>0</v>
      </c>
      <c r="AH371" s="12" t="s">
        <v>48</v>
      </c>
      <c r="AI371" s="12" t="s">
        <v>48</v>
      </c>
    </row>
    <row r="372" spans="2:35" ht="14.5" x14ac:dyDescent="0.35">
      <c r="B372" s="107" t="s">
        <v>1117</v>
      </c>
      <c r="C372" s="12" t="s">
        <v>48</v>
      </c>
      <c r="D372" s="12" t="s">
        <v>235</v>
      </c>
      <c r="E372" s="12" t="s">
        <v>1111</v>
      </c>
      <c r="F372" s="12" t="s">
        <v>48</v>
      </c>
      <c r="G372" s="94" t="s">
        <v>1118</v>
      </c>
      <c r="H372" s="107" t="s">
        <v>1119</v>
      </c>
      <c r="I372" s="12" t="s">
        <v>53</v>
      </c>
      <c r="J372" s="12" t="s">
        <v>128</v>
      </c>
      <c r="K372" s="12" t="s">
        <v>55</v>
      </c>
      <c r="L372" s="12"/>
      <c r="M372" s="95" t="s">
        <v>48</v>
      </c>
      <c r="N372" s="12"/>
      <c r="O372" s="96" t="s">
        <v>48</v>
      </c>
      <c r="P372" s="12"/>
      <c r="Q372" s="13">
        <v>0</v>
      </c>
      <c r="R372" s="12" t="s">
        <v>56</v>
      </c>
      <c r="S372" s="96">
        <v>0</v>
      </c>
      <c r="T372" s="12" t="s">
        <v>48</v>
      </c>
      <c r="U372" s="13">
        <v>0</v>
      </c>
      <c r="V372" s="96">
        <v>0</v>
      </c>
      <c r="W372" s="96" t="s">
        <v>60</v>
      </c>
      <c r="X372" s="14" t="s">
        <v>60</v>
      </c>
      <c r="Y372" s="14" t="s">
        <v>60</v>
      </c>
      <c r="Z372" s="15" t="s">
        <v>57</v>
      </c>
      <c r="AA372" s="12" t="s">
        <v>48</v>
      </c>
      <c r="AB372" s="12" t="s">
        <v>48</v>
      </c>
      <c r="AC372" s="12" t="s">
        <v>57</v>
      </c>
      <c r="AD372" s="12" t="s">
        <v>57</v>
      </c>
      <c r="AE372" s="12" t="s">
        <v>57</v>
      </c>
      <c r="AF372" s="12" t="s">
        <v>59</v>
      </c>
      <c r="AG372" s="118">
        <v>0</v>
      </c>
      <c r="AH372" s="12" t="s">
        <v>48</v>
      </c>
      <c r="AI372" s="12" t="s">
        <v>48</v>
      </c>
    </row>
    <row r="373" spans="2:35" ht="14.5" x14ac:dyDescent="0.35">
      <c r="B373" s="107" t="s">
        <v>1120</v>
      </c>
      <c r="C373" s="12" t="s">
        <v>48</v>
      </c>
      <c r="D373" s="12" t="s">
        <v>235</v>
      </c>
      <c r="E373" s="12" t="s">
        <v>1111</v>
      </c>
      <c r="F373" s="12" t="s">
        <v>48</v>
      </c>
      <c r="G373" s="94" t="s">
        <v>1121</v>
      </c>
      <c r="H373" s="107" t="s">
        <v>1122</v>
      </c>
      <c r="I373" s="12" t="s">
        <v>53</v>
      </c>
      <c r="J373" s="12" t="s">
        <v>54</v>
      </c>
      <c r="K373" s="12" t="s">
        <v>67</v>
      </c>
      <c r="L373" s="12" t="s">
        <v>68</v>
      </c>
      <c r="M373" s="95">
        <v>46300</v>
      </c>
      <c r="N373" s="12" t="s">
        <v>71</v>
      </c>
      <c r="O373" s="96" t="s">
        <v>48</v>
      </c>
      <c r="P373" s="12"/>
      <c r="Q373" s="13">
        <v>468186</v>
      </c>
      <c r="R373" s="12" t="s">
        <v>56</v>
      </c>
      <c r="S373" s="96"/>
      <c r="T373" s="12" t="s">
        <v>48</v>
      </c>
      <c r="U373" s="13" t="s">
        <v>3</v>
      </c>
      <c r="V373" s="96">
        <v>1757</v>
      </c>
      <c r="W373" s="96">
        <v>0</v>
      </c>
      <c r="X373" s="14">
        <v>11512</v>
      </c>
      <c r="Y373" s="14">
        <v>11512</v>
      </c>
      <c r="Z373" s="15" t="s">
        <v>57</v>
      </c>
      <c r="AA373" s="12" t="s">
        <v>48</v>
      </c>
      <c r="AB373" s="12" t="s">
        <v>48</v>
      </c>
      <c r="AC373" s="12" t="s">
        <v>57</v>
      </c>
      <c r="AD373" s="12" t="s">
        <v>2</v>
      </c>
      <c r="AE373" s="12" t="s">
        <v>2</v>
      </c>
      <c r="AF373" s="12" t="s">
        <v>59</v>
      </c>
      <c r="AG373" s="118">
        <v>8</v>
      </c>
      <c r="AH373" s="12" t="s">
        <v>48</v>
      </c>
      <c r="AI373" s="12" t="s">
        <v>48</v>
      </c>
    </row>
    <row r="374" spans="2:35" ht="14.5" x14ac:dyDescent="0.35">
      <c r="B374" s="107" t="s">
        <v>1123</v>
      </c>
      <c r="C374" s="12" t="s">
        <v>48</v>
      </c>
      <c r="D374" s="12" t="s">
        <v>235</v>
      </c>
      <c r="E374" s="12" t="s">
        <v>1111</v>
      </c>
      <c r="F374" s="12" t="s">
        <v>48</v>
      </c>
      <c r="G374" s="94" t="s">
        <v>1124</v>
      </c>
      <c r="H374" s="107" t="s">
        <v>1125</v>
      </c>
      <c r="I374" s="12" t="s">
        <v>53</v>
      </c>
      <c r="J374" s="12" t="s">
        <v>54</v>
      </c>
      <c r="K374" s="12" t="s">
        <v>67</v>
      </c>
      <c r="L374" s="12" t="s">
        <v>68</v>
      </c>
      <c r="M374" s="95">
        <v>46034</v>
      </c>
      <c r="N374" s="12" t="s">
        <v>71</v>
      </c>
      <c r="O374" s="96" t="s">
        <v>48</v>
      </c>
      <c r="P374" s="12"/>
      <c r="Q374" s="13">
        <v>0</v>
      </c>
      <c r="R374" s="12" t="s">
        <v>56</v>
      </c>
      <c r="S374" s="96"/>
      <c r="T374" s="12" t="s">
        <v>48</v>
      </c>
      <c r="U374" s="13" t="s">
        <v>3</v>
      </c>
      <c r="V374" s="96">
        <v>0</v>
      </c>
      <c r="W374" s="96">
        <v>0</v>
      </c>
      <c r="X374" s="14">
        <v>1118</v>
      </c>
      <c r="Y374" s="14">
        <v>1118</v>
      </c>
      <c r="Z374" s="15" t="s">
        <v>57</v>
      </c>
      <c r="AA374" s="12" t="s">
        <v>48</v>
      </c>
      <c r="AB374" s="12" t="s">
        <v>48</v>
      </c>
      <c r="AC374" s="12" t="s">
        <v>57</v>
      </c>
      <c r="AD374" s="12" t="s">
        <v>2</v>
      </c>
      <c r="AE374" s="12" t="s">
        <v>2</v>
      </c>
      <c r="AF374" s="12" t="s">
        <v>80</v>
      </c>
      <c r="AG374" s="118">
        <v>0</v>
      </c>
      <c r="AH374" s="12" t="s">
        <v>48</v>
      </c>
      <c r="AI374" s="12" t="s">
        <v>48</v>
      </c>
    </row>
    <row r="375" spans="2:35" ht="14.5" x14ac:dyDescent="0.35">
      <c r="B375" s="107" t="s">
        <v>1126</v>
      </c>
      <c r="C375" s="12" t="s">
        <v>48</v>
      </c>
      <c r="D375" s="12" t="s">
        <v>235</v>
      </c>
      <c r="E375" s="12" t="s">
        <v>1111</v>
      </c>
      <c r="F375" s="12" t="s">
        <v>48</v>
      </c>
      <c r="G375" s="12" t="s">
        <v>1127</v>
      </c>
      <c r="H375" s="107" t="s">
        <v>1128</v>
      </c>
      <c r="I375" s="12" t="s">
        <v>53</v>
      </c>
      <c r="J375" s="12" t="s">
        <v>54</v>
      </c>
      <c r="K375" s="12" t="s">
        <v>67</v>
      </c>
      <c r="L375" s="12" t="s">
        <v>68</v>
      </c>
      <c r="M375" s="95">
        <v>46337</v>
      </c>
      <c r="N375" s="12" t="s">
        <v>71</v>
      </c>
      <c r="O375" s="96" t="s">
        <v>48</v>
      </c>
      <c r="P375" s="12"/>
      <c r="Q375" s="13">
        <v>358158</v>
      </c>
      <c r="R375" s="12" t="s">
        <v>56</v>
      </c>
      <c r="S375" s="96">
        <v>0</v>
      </c>
      <c r="T375" s="12" t="s">
        <v>48</v>
      </c>
      <c r="U375" s="96" t="s">
        <v>3</v>
      </c>
      <c r="V375" s="96">
        <v>1886</v>
      </c>
      <c r="W375" s="96">
        <v>5</v>
      </c>
      <c r="X375" s="14">
        <v>7888</v>
      </c>
      <c r="Y375" s="14">
        <v>3995</v>
      </c>
      <c r="Z375" s="15" t="s">
        <v>57</v>
      </c>
      <c r="AA375" s="12" t="s">
        <v>48</v>
      </c>
      <c r="AB375" s="12" t="s">
        <v>48</v>
      </c>
      <c r="AC375" s="12" t="s">
        <v>58</v>
      </c>
      <c r="AD375" s="12" t="s">
        <v>57</v>
      </c>
      <c r="AE375" s="12" t="s">
        <v>57</v>
      </c>
      <c r="AF375" s="12" t="s">
        <v>80</v>
      </c>
      <c r="AG375" s="96">
        <v>4</v>
      </c>
      <c r="AH375" s="12" t="s">
        <v>48</v>
      </c>
      <c r="AI375" s="12" t="s">
        <v>48</v>
      </c>
    </row>
    <row r="376" spans="2:35" ht="14.5" x14ac:dyDescent="0.35">
      <c r="B376" s="107" t="s">
        <v>1129</v>
      </c>
      <c r="C376" s="12" t="s">
        <v>48</v>
      </c>
      <c r="D376" s="12" t="s">
        <v>235</v>
      </c>
      <c r="E376" s="12" t="s">
        <v>1111</v>
      </c>
      <c r="F376" s="12" t="s">
        <v>48</v>
      </c>
      <c r="G376" s="12" t="s">
        <v>1130</v>
      </c>
      <c r="H376" s="107" t="s">
        <v>1131</v>
      </c>
      <c r="I376" s="12" t="s">
        <v>53</v>
      </c>
      <c r="J376" s="12" t="s">
        <v>54</v>
      </c>
      <c r="K376" s="12" t="s">
        <v>55</v>
      </c>
      <c r="L376" s="12"/>
      <c r="M376" s="95" t="s">
        <v>48</v>
      </c>
      <c r="N376" s="12"/>
      <c r="O376" s="96" t="s">
        <v>48</v>
      </c>
      <c r="P376" s="12"/>
      <c r="Q376" s="13">
        <v>0</v>
      </c>
      <c r="R376" s="12"/>
      <c r="S376" s="96">
        <v>0</v>
      </c>
      <c r="T376" s="12" t="s">
        <v>48</v>
      </c>
      <c r="U376" s="96">
        <v>0</v>
      </c>
      <c r="V376" s="96">
        <v>0</v>
      </c>
      <c r="W376" s="96">
        <v>0</v>
      </c>
      <c r="X376" s="14">
        <v>0</v>
      </c>
      <c r="Y376" s="14">
        <v>-1160</v>
      </c>
      <c r="Z376" s="15" t="s">
        <v>57</v>
      </c>
      <c r="AA376" s="12" t="s">
        <v>48</v>
      </c>
      <c r="AB376" s="12" t="s">
        <v>48</v>
      </c>
      <c r="AC376" s="12" t="s">
        <v>57</v>
      </c>
      <c r="AD376" s="12" t="s">
        <v>57</v>
      </c>
      <c r="AE376" s="12" t="s">
        <v>57</v>
      </c>
      <c r="AF376" s="12" t="s">
        <v>80</v>
      </c>
      <c r="AG376" s="96" t="s">
        <v>60</v>
      </c>
      <c r="AH376" s="12" t="s">
        <v>48</v>
      </c>
      <c r="AI376" s="12" t="s">
        <v>48</v>
      </c>
    </row>
    <row r="377" spans="2:35" ht="14.5" x14ac:dyDescent="0.35">
      <c r="B377" s="107" t="s">
        <v>1129</v>
      </c>
      <c r="C377" s="12" t="s">
        <v>48</v>
      </c>
      <c r="D377" s="12" t="s">
        <v>235</v>
      </c>
      <c r="E377" s="12" t="s">
        <v>1111</v>
      </c>
      <c r="F377" s="12" t="s">
        <v>48</v>
      </c>
      <c r="G377" s="12" t="s">
        <v>1132</v>
      </c>
      <c r="H377" s="107" t="s">
        <v>1133</v>
      </c>
      <c r="I377" s="12" t="s">
        <v>53</v>
      </c>
      <c r="J377" s="12" t="s">
        <v>54</v>
      </c>
      <c r="K377" s="12" t="s">
        <v>67</v>
      </c>
      <c r="L377" s="12" t="s">
        <v>119</v>
      </c>
      <c r="M377" s="95">
        <v>45565</v>
      </c>
      <c r="N377" s="12" t="s">
        <v>72</v>
      </c>
      <c r="O377" s="96" t="s">
        <v>48</v>
      </c>
      <c r="P377" s="12"/>
      <c r="Q377" s="13">
        <f t="shared" ref="Q377:Q378" si="9">X377</f>
        <v>121771</v>
      </c>
      <c r="R377" s="12" t="s">
        <v>72</v>
      </c>
      <c r="S377" s="96">
        <f>Q377/V377</f>
        <v>100.140625</v>
      </c>
      <c r="T377" s="12" t="s">
        <v>48</v>
      </c>
      <c r="U377" s="13">
        <v>3801</v>
      </c>
      <c r="V377" s="96">
        <v>1216</v>
      </c>
      <c r="W377" s="96" t="s">
        <v>60</v>
      </c>
      <c r="X377" s="14">
        <v>121771</v>
      </c>
      <c r="Y377" s="14">
        <v>1523</v>
      </c>
      <c r="Z377" s="16" t="s">
        <v>58</v>
      </c>
      <c r="AA377" s="12" t="s">
        <v>48</v>
      </c>
      <c r="AB377" s="12" t="s">
        <v>48</v>
      </c>
      <c r="AC377" s="12" t="s">
        <v>57</v>
      </c>
      <c r="AD377" s="12" t="s">
        <v>57</v>
      </c>
      <c r="AE377" s="12" t="s">
        <v>57</v>
      </c>
      <c r="AF377" s="12" t="s">
        <v>80</v>
      </c>
      <c r="AG377" s="96">
        <v>5</v>
      </c>
      <c r="AH377" s="12" t="s">
        <v>48</v>
      </c>
      <c r="AI377" s="12" t="s">
        <v>48</v>
      </c>
    </row>
    <row r="378" spans="2:35" ht="14.5" x14ac:dyDescent="0.35">
      <c r="B378" s="107" t="s">
        <v>287</v>
      </c>
      <c r="C378" s="12" t="s">
        <v>48</v>
      </c>
      <c r="D378" s="12" t="s">
        <v>235</v>
      </c>
      <c r="E378" s="12" t="s">
        <v>1111</v>
      </c>
      <c r="F378" s="12" t="s">
        <v>48</v>
      </c>
      <c r="G378" s="12" t="s">
        <v>1134</v>
      </c>
      <c r="H378" s="107" t="s">
        <v>1135</v>
      </c>
      <c r="I378" s="12" t="s">
        <v>53</v>
      </c>
      <c r="J378" s="12" t="s">
        <v>54</v>
      </c>
      <c r="K378" s="12" t="s">
        <v>67</v>
      </c>
      <c r="L378" s="12" t="s">
        <v>119</v>
      </c>
      <c r="M378" s="95">
        <v>45378</v>
      </c>
      <c r="N378" s="12" t="s">
        <v>72</v>
      </c>
      <c r="O378" s="96" t="s">
        <v>48</v>
      </c>
      <c r="P378" s="12"/>
      <c r="Q378" s="13">
        <f t="shared" si="9"/>
        <v>1494453.86</v>
      </c>
      <c r="R378" s="12" t="s">
        <v>72</v>
      </c>
      <c r="S378" s="96">
        <f>Q378/V378</f>
        <v>678.06436479128865</v>
      </c>
      <c r="T378" s="12" t="s">
        <v>48</v>
      </c>
      <c r="U378" s="96">
        <v>0</v>
      </c>
      <c r="V378" s="96">
        <v>2204</v>
      </c>
      <c r="W378" s="96" t="s">
        <v>60</v>
      </c>
      <c r="X378" s="14">
        <v>1494453.86</v>
      </c>
      <c r="Y378" s="14">
        <v>0</v>
      </c>
      <c r="Z378" s="15" t="s">
        <v>57</v>
      </c>
      <c r="AA378" s="12" t="s">
        <v>48</v>
      </c>
      <c r="AB378" s="12" t="s">
        <v>48</v>
      </c>
      <c r="AC378" s="12" t="s">
        <v>57</v>
      </c>
      <c r="AD378" s="12" t="s">
        <v>57</v>
      </c>
      <c r="AE378" s="12" t="s">
        <v>57</v>
      </c>
      <c r="AF378" s="12" t="s">
        <v>80</v>
      </c>
      <c r="AG378" s="96">
        <v>22</v>
      </c>
      <c r="AH378" s="12" t="s">
        <v>48</v>
      </c>
      <c r="AI378" s="12" t="s">
        <v>48</v>
      </c>
    </row>
    <row r="379" spans="2:35" ht="14.5" customHeight="1" x14ac:dyDescent="0.35">
      <c r="B379" s="107" t="s">
        <v>1136</v>
      </c>
      <c r="C379" s="12" t="s">
        <v>48</v>
      </c>
      <c r="D379" s="12" t="s">
        <v>247</v>
      </c>
      <c r="E379" s="12" t="s">
        <v>1111</v>
      </c>
      <c r="F379" s="12" t="s">
        <v>48</v>
      </c>
      <c r="G379" s="12" t="s">
        <v>1137</v>
      </c>
      <c r="H379" s="107" t="s">
        <v>1138</v>
      </c>
      <c r="I379" s="12" t="s">
        <v>78</v>
      </c>
      <c r="J379" s="12" t="s">
        <v>128</v>
      </c>
      <c r="K379" s="12" t="s">
        <v>67</v>
      </c>
      <c r="L379" s="12" t="s">
        <v>68</v>
      </c>
      <c r="M379" s="95">
        <v>46142</v>
      </c>
      <c r="N379" s="12" t="s">
        <v>71</v>
      </c>
      <c r="O379" s="96" t="s">
        <v>48</v>
      </c>
      <c r="P379" s="12"/>
      <c r="Q379" s="13">
        <v>5000</v>
      </c>
      <c r="R379" s="12" t="s">
        <v>56</v>
      </c>
      <c r="S379" s="96">
        <v>0</v>
      </c>
      <c r="T379" s="12" t="s">
        <v>48</v>
      </c>
      <c r="U379" s="96" t="s">
        <v>3</v>
      </c>
      <c r="V379" s="96">
        <v>0</v>
      </c>
      <c r="W379" s="96">
        <v>0</v>
      </c>
      <c r="X379" s="14">
        <v>2149</v>
      </c>
      <c r="Y379" s="14">
        <v>0</v>
      </c>
      <c r="Z379" s="15" t="s">
        <v>57</v>
      </c>
      <c r="AA379" s="12" t="s">
        <v>48</v>
      </c>
      <c r="AB379" s="12" t="s">
        <v>48</v>
      </c>
      <c r="AC379" s="12" t="s">
        <v>58</v>
      </c>
      <c r="AD379" s="12" t="s">
        <v>57</v>
      </c>
      <c r="AE379" s="12" t="s">
        <v>57</v>
      </c>
      <c r="AF379" s="12" t="s">
        <v>80</v>
      </c>
      <c r="AG379" s="96">
        <v>0</v>
      </c>
      <c r="AH379" s="12" t="s">
        <v>48</v>
      </c>
      <c r="AI379" s="12" t="s">
        <v>48</v>
      </c>
    </row>
    <row r="380" spans="2:35" ht="14.5" x14ac:dyDescent="0.35">
      <c r="B380" s="107" t="s">
        <v>1139</v>
      </c>
      <c r="C380" s="12" t="s">
        <v>48</v>
      </c>
      <c r="D380" s="12" t="s">
        <v>247</v>
      </c>
      <c r="E380" s="12" t="s">
        <v>1111</v>
      </c>
      <c r="F380" s="12" t="s">
        <v>48</v>
      </c>
      <c r="G380" s="12" t="s">
        <v>1140</v>
      </c>
      <c r="H380" s="107" t="s">
        <v>1141</v>
      </c>
      <c r="I380" s="12" t="s">
        <v>78</v>
      </c>
      <c r="J380" s="12" t="s">
        <v>128</v>
      </c>
      <c r="K380" s="12" t="s">
        <v>67</v>
      </c>
      <c r="L380" s="12" t="s">
        <v>68</v>
      </c>
      <c r="M380" s="95">
        <v>46325</v>
      </c>
      <c r="N380" s="12" t="s">
        <v>71</v>
      </c>
      <c r="O380" s="96" t="s">
        <v>48</v>
      </c>
      <c r="P380" s="12"/>
      <c r="Q380" s="13">
        <v>0</v>
      </c>
      <c r="R380" s="12" t="s">
        <v>56</v>
      </c>
      <c r="S380" s="96">
        <v>0</v>
      </c>
      <c r="T380" s="12" t="s">
        <v>48</v>
      </c>
      <c r="U380" s="96" t="s">
        <v>3</v>
      </c>
      <c r="V380" s="96">
        <v>0</v>
      </c>
      <c r="W380" s="96">
        <v>0</v>
      </c>
      <c r="X380" s="14">
        <v>1186</v>
      </c>
      <c r="Y380" s="14">
        <v>338</v>
      </c>
      <c r="Z380" s="15" t="s">
        <v>57</v>
      </c>
      <c r="AA380" s="12" t="s">
        <v>48</v>
      </c>
      <c r="AB380" s="12" t="s">
        <v>48</v>
      </c>
      <c r="AC380" s="12" t="s">
        <v>57</v>
      </c>
      <c r="AD380" s="12" t="s">
        <v>2</v>
      </c>
      <c r="AE380" s="12" t="s">
        <v>2</v>
      </c>
      <c r="AF380" s="12" t="s">
        <v>80</v>
      </c>
      <c r="AG380" s="96">
        <v>0</v>
      </c>
      <c r="AH380" s="12" t="s">
        <v>48</v>
      </c>
      <c r="AI380" s="12" t="s">
        <v>48</v>
      </c>
    </row>
    <row r="381" spans="2:35" ht="14.5" x14ac:dyDescent="0.35">
      <c r="B381" s="107" t="s">
        <v>1114</v>
      </c>
      <c r="C381" s="12" t="s">
        <v>48</v>
      </c>
      <c r="D381" s="12" t="s">
        <v>247</v>
      </c>
      <c r="E381" s="12" t="s">
        <v>1111</v>
      </c>
      <c r="F381" s="12" t="s">
        <v>48</v>
      </c>
      <c r="G381" s="12" t="s">
        <v>1142</v>
      </c>
      <c r="H381" s="107" t="s">
        <v>1116</v>
      </c>
      <c r="I381" s="12" t="s">
        <v>78</v>
      </c>
      <c r="J381" s="12" t="s">
        <v>128</v>
      </c>
      <c r="K381" s="12" t="s">
        <v>294</v>
      </c>
      <c r="L381" s="12" t="s">
        <v>68</v>
      </c>
      <c r="M381" s="95">
        <v>46311</v>
      </c>
      <c r="N381" s="12" t="s">
        <v>71</v>
      </c>
      <c r="O381" s="96" t="s">
        <v>48</v>
      </c>
      <c r="P381" s="12"/>
      <c r="Q381" s="13">
        <v>580673</v>
      </c>
      <c r="R381" s="12" t="s">
        <v>56</v>
      </c>
      <c r="S381" s="96"/>
      <c r="T381" s="12" t="s">
        <v>48</v>
      </c>
      <c r="U381" s="96">
        <v>353</v>
      </c>
      <c r="V381" s="96">
        <v>2685</v>
      </c>
      <c r="W381" s="96">
        <v>0</v>
      </c>
      <c r="X381" s="14">
        <v>0</v>
      </c>
      <c r="Y381" s="14">
        <v>0</v>
      </c>
      <c r="Z381" s="15" t="s">
        <v>57</v>
      </c>
      <c r="AA381" s="12" t="s">
        <v>48</v>
      </c>
      <c r="AB381" s="12" t="s">
        <v>48</v>
      </c>
      <c r="AC381" s="12" t="s">
        <v>57</v>
      </c>
      <c r="AD381" s="12" t="s">
        <v>2</v>
      </c>
      <c r="AE381" s="12" t="s">
        <v>2</v>
      </c>
      <c r="AF381" s="12" t="s">
        <v>80</v>
      </c>
      <c r="AG381" s="96">
        <v>4</v>
      </c>
      <c r="AH381" s="12" t="s">
        <v>48</v>
      </c>
      <c r="AI381" s="12" t="s">
        <v>48</v>
      </c>
    </row>
    <row r="382" spans="2:35" ht="14.5" x14ac:dyDescent="0.35">
      <c r="B382" s="107" t="s">
        <v>1136</v>
      </c>
      <c r="C382" s="12" t="s">
        <v>48</v>
      </c>
      <c r="D382" s="12" t="s">
        <v>247</v>
      </c>
      <c r="E382" s="12" t="s">
        <v>1143</v>
      </c>
      <c r="F382" s="12" t="s">
        <v>48</v>
      </c>
      <c r="G382" s="12" t="s">
        <v>1144</v>
      </c>
      <c r="H382" s="107" t="s">
        <v>1138</v>
      </c>
      <c r="I382" s="12" t="s">
        <v>53</v>
      </c>
      <c r="J382" s="12" t="s">
        <v>298</v>
      </c>
      <c r="K382" s="12" t="s">
        <v>67</v>
      </c>
      <c r="L382" s="12" t="s">
        <v>68</v>
      </c>
      <c r="M382" s="95">
        <v>46213</v>
      </c>
      <c r="N382" s="12" t="s">
        <v>71</v>
      </c>
      <c r="O382" s="96" t="s">
        <v>48</v>
      </c>
      <c r="P382" s="12"/>
      <c r="Q382" s="13">
        <v>679291</v>
      </c>
      <c r="R382" s="12" t="s">
        <v>56</v>
      </c>
      <c r="S382" s="96">
        <v>0</v>
      </c>
      <c r="T382" s="12" t="s">
        <v>48</v>
      </c>
      <c r="U382" s="96" t="s">
        <v>3</v>
      </c>
      <c r="V382" s="96">
        <v>1243</v>
      </c>
      <c r="W382" s="96">
        <v>1</v>
      </c>
      <c r="X382" s="14">
        <v>0</v>
      </c>
      <c r="Y382" s="14">
        <v>0</v>
      </c>
      <c r="Z382" s="15" t="s">
        <v>57</v>
      </c>
      <c r="AA382" s="12" t="s">
        <v>48</v>
      </c>
      <c r="AB382" s="12" t="s">
        <v>48</v>
      </c>
      <c r="AC382" s="12" t="s">
        <v>57</v>
      </c>
      <c r="AD382" s="12" t="s">
        <v>57</v>
      </c>
      <c r="AE382" s="12" t="s">
        <v>57</v>
      </c>
      <c r="AF382" s="12" t="s">
        <v>59</v>
      </c>
      <c r="AG382" s="96">
        <v>6</v>
      </c>
      <c r="AH382" s="12" t="s">
        <v>48</v>
      </c>
      <c r="AI382" s="12" t="s">
        <v>48</v>
      </c>
    </row>
    <row r="383" spans="2:35" ht="14.5" x14ac:dyDescent="0.35">
      <c r="B383" s="107" t="s">
        <v>1139</v>
      </c>
      <c r="C383" s="12" t="s">
        <v>48</v>
      </c>
      <c r="D383" s="12" t="s">
        <v>247</v>
      </c>
      <c r="E383" s="12" t="s">
        <v>1143</v>
      </c>
      <c r="F383" s="12" t="s">
        <v>48</v>
      </c>
      <c r="G383" s="12" t="s">
        <v>1145</v>
      </c>
      <c r="H383" s="107" t="s">
        <v>1141</v>
      </c>
      <c r="I383" s="12" t="s">
        <v>53</v>
      </c>
      <c r="J383" s="12" t="s">
        <v>298</v>
      </c>
      <c r="K383" s="12" t="s">
        <v>55</v>
      </c>
      <c r="L383" s="12"/>
      <c r="M383" s="95" t="s">
        <v>48</v>
      </c>
      <c r="N383" s="12"/>
      <c r="O383" s="96" t="s">
        <v>48</v>
      </c>
      <c r="P383" s="12"/>
      <c r="Q383" s="13">
        <v>0</v>
      </c>
      <c r="R383" s="12" t="s">
        <v>56</v>
      </c>
      <c r="S383" s="96">
        <v>0</v>
      </c>
      <c r="T383" s="12" t="s">
        <v>48</v>
      </c>
      <c r="U383" s="96">
        <v>0</v>
      </c>
      <c r="V383" s="96">
        <v>0</v>
      </c>
      <c r="W383" s="96">
        <v>0</v>
      </c>
      <c r="X383" s="14">
        <v>0</v>
      </c>
      <c r="Y383" s="14">
        <v>0</v>
      </c>
      <c r="Z383" s="15" t="s">
        <v>57</v>
      </c>
      <c r="AA383" s="12" t="s">
        <v>48</v>
      </c>
      <c r="AB383" s="12" t="s">
        <v>48</v>
      </c>
      <c r="AC383" s="12" t="s">
        <v>57</v>
      </c>
      <c r="AD383" s="12" t="s">
        <v>57</v>
      </c>
      <c r="AE383" s="12" t="s">
        <v>57</v>
      </c>
      <c r="AF383" s="12" t="s">
        <v>59</v>
      </c>
      <c r="AG383" s="96">
        <v>0</v>
      </c>
      <c r="AH383" s="12" t="s">
        <v>48</v>
      </c>
      <c r="AI383" s="12" t="s">
        <v>48</v>
      </c>
    </row>
    <row r="384" spans="2:35" ht="14.5" x14ac:dyDescent="0.35">
      <c r="B384" s="107" t="s">
        <v>1146</v>
      </c>
      <c r="C384" s="12" t="s">
        <v>48</v>
      </c>
      <c r="D384" s="12" t="s">
        <v>247</v>
      </c>
      <c r="E384" s="12" t="s">
        <v>1143</v>
      </c>
      <c r="F384" s="12" t="s">
        <v>48</v>
      </c>
      <c r="G384" s="94" t="s">
        <v>1147</v>
      </c>
      <c r="H384" s="107" t="s">
        <v>1148</v>
      </c>
      <c r="I384" s="12" t="s">
        <v>78</v>
      </c>
      <c r="J384" s="12" t="s">
        <v>128</v>
      </c>
      <c r="K384" s="12" t="s">
        <v>294</v>
      </c>
      <c r="L384" s="12" t="s">
        <v>119</v>
      </c>
      <c r="M384" s="95">
        <v>45404</v>
      </c>
      <c r="N384" s="12" t="s">
        <v>72</v>
      </c>
      <c r="O384" s="96" t="s">
        <v>48</v>
      </c>
      <c r="P384" s="12"/>
      <c r="Q384" s="13">
        <v>127297</v>
      </c>
      <c r="R384" s="12" t="s">
        <v>72</v>
      </c>
      <c r="S384" s="96">
        <f>Q384/V384</f>
        <v>145.48228571428572</v>
      </c>
      <c r="T384" s="12" t="s">
        <v>48</v>
      </c>
      <c r="U384" s="13">
        <v>0</v>
      </c>
      <c r="V384" s="96">
        <v>875</v>
      </c>
      <c r="W384" s="96">
        <v>2</v>
      </c>
      <c r="X384" s="18">
        <v>147128.26999999999</v>
      </c>
      <c r="Y384" s="18">
        <v>0</v>
      </c>
      <c r="Z384" s="16" t="s">
        <v>58</v>
      </c>
      <c r="AA384" s="12" t="s">
        <v>48</v>
      </c>
      <c r="AB384" s="12" t="s">
        <v>48</v>
      </c>
      <c r="AC384" s="12" t="s">
        <v>58</v>
      </c>
      <c r="AD384" s="12" t="s">
        <v>57</v>
      </c>
      <c r="AE384" s="12" t="s">
        <v>57</v>
      </c>
      <c r="AF384" s="12" t="s">
        <v>59</v>
      </c>
      <c r="AG384" s="96">
        <v>1</v>
      </c>
      <c r="AH384" s="12" t="s">
        <v>48</v>
      </c>
      <c r="AI384" s="12" t="s">
        <v>48</v>
      </c>
    </row>
    <row r="385" spans="2:35" ht="14.5" x14ac:dyDescent="0.35">
      <c r="B385" s="107" t="s">
        <v>1129</v>
      </c>
      <c r="C385" s="12" t="s">
        <v>48</v>
      </c>
      <c r="D385" s="12" t="s">
        <v>235</v>
      </c>
      <c r="E385" s="12" t="s">
        <v>1143</v>
      </c>
      <c r="F385" s="12" t="s">
        <v>48</v>
      </c>
      <c r="G385" s="12" t="s">
        <v>1149</v>
      </c>
      <c r="H385" s="107" t="s">
        <v>1131</v>
      </c>
      <c r="I385" s="12" t="s">
        <v>78</v>
      </c>
      <c r="J385" s="12" t="s">
        <v>54</v>
      </c>
      <c r="K385" s="12" t="s">
        <v>294</v>
      </c>
      <c r="L385" s="12" t="s">
        <v>119</v>
      </c>
      <c r="M385" s="95">
        <v>45364</v>
      </c>
      <c r="N385" s="12" t="s">
        <v>72</v>
      </c>
      <c r="O385" s="96" t="s">
        <v>48</v>
      </c>
      <c r="P385" s="12"/>
      <c r="Q385" s="13">
        <v>316652</v>
      </c>
      <c r="R385" s="12" t="s">
        <v>72</v>
      </c>
      <c r="S385" s="96">
        <f>Q385/V385</f>
        <v>225.53561253561253</v>
      </c>
      <c r="T385" s="12" t="s">
        <v>48</v>
      </c>
      <c r="U385" s="13">
        <v>3590</v>
      </c>
      <c r="V385" s="96">
        <v>1404</v>
      </c>
      <c r="W385" s="96">
        <v>3</v>
      </c>
      <c r="X385" s="18">
        <v>588687.03</v>
      </c>
      <c r="Y385" s="18">
        <v>0</v>
      </c>
      <c r="Z385" s="16" t="s">
        <v>58</v>
      </c>
      <c r="AA385" s="12" t="s">
        <v>48</v>
      </c>
      <c r="AB385" s="12" t="s">
        <v>48</v>
      </c>
      <c r="AC385" s="12" t="s">
        <v>57</v>
      </c>
      <c r="AD385" s="12" t="s">
        <v>57</v>
      </c>
      <c r="AE385" s="12" t="s">
        <v>57</v>
      </c>
      <c r="AF385" s="12" t="s">
        <v>80</v>
      </c>
      <c r="AG385" s="96">
        <v>8</v>
      </c>
      <c r="AH385" s="12" t="s">
        <v>48</v>
      </c>
      <c r="AI385" s="12" t="s">
        <v>48</v>
      </c>
    </row>
    <row r="386" spans="2:35" ht="14.5" x14ac:dyDescent="0.35">
      <c r="B386" s="107" t="s">
        <v>1129</v>
      </c>
      <c r="C386" s="12" t="s">
        <v>48</v>
      </c>
      <c r="D386" s="12" t="s">
        <v>247</v>
      </c>
      <c r="E386" s="12" t="s">
        <v>1143</v>
      </c>
      <c r="F386" s="12" t="s">
        <v>48</v>
      </c>
      <c r="G386" s="12" t="s">
        <v>1150</v>
      </c>
      <c r="H386" s="107" t="s">
        <v>1151</v>
      </c>
      <c r="I386" s="12" t="s">
        <v>78</v>
      </c>
      <c r="J386" s="12" t="s">
        <v>54</v>
      </c>
      <c r="K386" s="12" t="s">
        <v>294</v>
      </c>
      <c r="L386" s="12" t="s">
        <v>349</v>
      </c>
      <c r="M386" s="95">
        <v>45594</v>
      </c>
      <c r="N386" s="12" t="s">
        <v>72</v>
      </c>
      <c r="O386" s="96" t="s">
        <v>48</v>
      </c>
      <c r="P386" s="12"/>
      <c r="Q386" s="13">
        <v>294648</v>
      </c>
      <c r="R386" s="12" t="s">
        <v>72</v>
      </c>
      <c r="S386" s="96">
        <f>Q386/V386</f>
        <v>656.23162583518933</v>
      </c>
      <c r="T386" s="12" t="s">
        <v>48</v>
      </c>
      <c r="U386" s="96">
        <v>613</v>
      </c>
      <c r="V386" s="96">
        <v>449</v>
      </c>
      <c r="W386" s="96">
        <v>0</v>
      </c>
      <c r="X386" s="14">
        <v>429983.98</v>
      </c>
      <c r="Y386" s="14">
        <v>0</v>
      </c>
      <c r="Z386" s="15" t="s">
        <v>57</v>
      </c>
      <c r="AA386" s="12" t="s">
        <v>48</v>
      </c>
      <c r="AB386" s="12" t="s">
        <v>48</v>
      </c>
      <c r="AC386" s="12" t="s">
        <v>57</v>
      </c>
      <c r="AD386" s="12" t="s">
        <v>57</v>
      </c>
      <c r="AE386" s="12" t="s">
        <v>57</v>
      </c>
      <c r="AF386" s="12" t="s">
        <v>80</v>
      </c>
      <c r="AG386" s="96">
        <v>2</v>
      </c>
      <c r="AH386" s="12" t="s">
        <v>48</v>
      </c>
      <c r="AI386" s="12" t="s">
        <v>48</v>
      </c>
    </row>
    <row r="387" spans="2:35" ht="14.5" x14ac:dyDescent="0.35">
      <c r="B387" s="107" t="s">
        <v>1152</v>
      </c>
      <c r="C387" s="12" t="s">
        <v>48</v>
      </c>
      <c r="D387" s="12" t="s">
        <v>247</v>
      </c>
      <c r="E387" s="12" t="s">
        <v>1143</v>
      </c>
      <c r="F387" s="12" t="s">
        <v>48</v>
      </c>
      <c r="G387" s="12" t="s">
        <v>1153</v>
      </c>
      <c r="H387" s="107" t="s">
        <v>1154</v>
      </c>
      <c r="I387" s="12" t="s">
        <v>78</v>
      </c>
      <c r="J387" s="12" t="s">
        <v>128</v>
      </c>
      <c r="K387" s="12" t="s">
        <v>67</v>
      </c>
      <c r="L387" s="12" t="s">
        <v>68</v>
      </c>
      <c r="M387" s="95">
        <v>46136</v>
      </c>
      <c r="N387" s="12" t="s">
        <v>71</v>
      </c>
      <c r="O387" s="96" t="s">
        <v>48</v>
      </c>
      <c r="P387" s="12"/>
      <c r="Q387" s="13">
        <v>327232</v>
      </c>
      <c r="R387" s="12" t="s">
        <v>56</v>
      </c>
      <c r="S387" s="96"/>
      <c r="T387" s="12" t="s">
        <v>48</v>
      </c>
      <c r="U387" s="96" t="s">
        <v>3</v>
      </c>
      <c r="V387" s="96">
        <v>522</v>
      </c>
      <c r="W387" s="96">
        <v>0</v>
      </c>
      <c r="X387" s="14">
        <v>11335</v>
      </c>
      <c r="Y387" s="14">
        <v>11335</v>
      </c>
      <c r="Z387" s="15" t="s">
        <v>57</v>
      </c>
      <c r="AA387" s="12" t="s">
        <v>48</v>
      </c>
      <c r="AB387" s="12" t="s">
        <v>48</v>
      </c>
      <c r="AC387" s="12" t="s">
        <v>57</v>
      </c>
      <c r="AD387" s="12" t="s">
        <v>2</v>
      </c>
      <c r="AE387" s="12" t="s">
        <v>2</v>
      </c>
      <c r="AF387" s="12" t="s">
        <v>59</v>
      </c>
      <c r="AG387" s="96">
        <v>4</v>
      </c>
      <c r="AH387" s="12" t="s">
        <v>48</v>
      </c>
      <c r="AI387" s="12" t="s">
        <v>48</v>
      </c>
    </row>
    <row r="388" spans="2:35" ht="14.5" x14ac:dyDescent="0.35">
      <c r="B388" s="107" t="s">
        <v>1155</v>
      </c>
      <c r="C388" s="12" t="s">
        <v>48</v>
      </c>
      <c r="D388" s="12" t="s">
        <v>247</v>
      </c>
      <c r="E388" s="12" t="s">
        <v>1143</v>
      </c>
      <c r="F388" s="12" t="s">
        <v>48</v>
      </c>
      <c r="G388" s="12" t="s">
        <v>1156</v>
      </c>
      <c r="H388" s="107" t="s">
        <v>1157</v>
      </c>
      <c r="I388" s="12" t="s">
        <v>78</v>
      </c>
      <c r="J388" s="12" t="s">
        <v>54</v>
      </c>
      <c r="K388" s="12" t="s">
        <v>67</v>
      </c>
      <c r="L388" s="12" t="s">
        <v>68</v>
      </c>
      <c r="M388" s="95">
        <v>46409</v>
      </c>
      <c r="N388" s="12" t="s">
        <v>71</v>
      </c>
      <c r="O388" s="96" t="s">
        <v>48</v>
      </c>
      <c r="P388" s="12"/>
      <c r="Q388" s="13">
        <v>0</v>
      </c>
      <c r="R388" s="12" t="s">
        <v>56</v>
      </c>
      <c r="S388" s="96"/>
      <c r="T388" s="12" t="s">
        <v>48</v>
      </c>
      <c r="U388" s="96" t="s">
        <v>3</v>
      </c>
      <c r="V388" s="96">
        <v>0</v>
      </c>
      <c r="W388" s="96">
        <v>0</v>
      </c>
      <c r="X388" s="14">
        <v>0</v>
      </c>
      <c r="Y388" s="14">
        <v>0</v>
      </c>
      <c r="Z388" s="15" t="s">
        <v>57</v>
      </c>
      <c r="AA388" s="12" t="s">
        <v>48</v>
      </c>
      <c r="AB388" s="12" t="s">
        <v>48</v>
      </c>
      <c r="AC388" s="12" t="s">
        <v>58</v>
      </c>
      <c r="AD388" s="12" t="s">
        <v>2</v>
      </c>
      <c r="AE388" s="12" t="s">
        <v>2</v>
      </c>
      <c r="AF388" s="12" t="s">
        <v>80</v>
      </c>
      <c r="AG388" s="96">
        <v>0</v>
      </c>
      <c r="AH388" s="12" t="s">
        <v>48</v>
      </c>
      <c r="AI388" s="12" t="s">
        <v>48</v>
      </c>
    </row>
    <row r="389" spans="2:35" ht="14.5" x14ac:dyDescent="0.35">
      <c r="B389" s="107" t="s">
        <v>287</v>
      </c>
      <c r="C389" s="12" t="s">
        <v>48</v>
      </c>
      <c r="D389" s="12" t="s">
        <v>247</v>
      </c>
      <c r="E389" s="12" t="s">
        <v>1143</v>
      </c>
      <c r="F389" s="12" t="s">
        <v>48</v>
      </c>
      <c r="G389" s="12" t="s">
        <v>1158</v>
      </c>
      <c r="H389" s="107" t="s">
        <v>1159</v>
      </c>
      <c r="I389" s="12" t="s">
        <v>78</v>
      </c>
      <c r="J389" s="12" t="s">
        <v>54</v>
      </c>
      <c r="K389" s="12" t="s">
        <v>294</v>
      </c>
      <c r="L389" s="12" t="s">
        <v>119</v>
      </c>
      <c r="M389" s="95">
        <v>45484</v>
      </c>
      <c r="N389" s="12" t="s">
        <v>72</v>
      </c>
      <c r="O389" s="96" t="s">
        <v>48</v>
      </c>
      <c r="P389" s="12"/>
      <c r="Q389" s="13">
        <v>272177</v>
      </c>
      <c r="R389" s="12" t="s">
        <v>72</v>
      </c>
      <c r="S389" s="96">
        <f>Q389/V389</f>
        <v>118.85458515283842</v>
      </c>
      <c r="T389" s="12" t="s">
        <v>48</v>
      </c>
      <c r="U389" s="13">
        <v>3263</v>
      </c>
      <c r="V389" s="96">
        <v>2290</v>
      </c>
      <c r="W389" s="96">
        <v>4</v>
      </c>
      <c r="X389" s="18">
        <v>313095.88</v>
      </c>
      <c r="Y389" s="18">
        <v>0</v>
      </c>
      <c r="Z389" s="16" t="s">
        <v>58</v>
      </c>
      <c r="AA389" s="12" t="s">
        <v>48</v>
      </c>
      <c r="AB389" s="12" t="s">
        <v>48</v>
      </c>
      <c r="AC389" s="12" t="s">
        <v>57</v>
      </c>
      <c r="AD389" s="12" t="s">
        <v>57</v>
      </c>
      <c r="AE389" s="12" t="s">
        <v>57</v>
      </c>
      <c r="AF389" s="12" t="s">
        <v>80</v>
      </c>
      <c r="AG389" s="96">
        <v>9</v>
      </c>
      <c r="AH389" s="12" t="s">
        <v>48</v>
      </c>
      <c r="AI389" s="12" t="s">
        <v>48</v>
      </c>
    </row>
    <row r="390" spans="2:35" ht="14.5" x14ac:dyDescent="0.35">
      <c r="B390" s="107" t="s">
        <v>120</v>
      </c>
      <c r="C390" s="12" t="s">
        <v>48</v>
      </c>
      <c r="D390" s="12" t="s">
        <v>247</v>
      </c>
      <c r="E390" s="12" t="s">
        <v>1143</v>
      </c>
      <c r="F390" s="12" t="s">
        <v>48</v>
      </c>
      <c r="G390" s="12" t="s">
        <v>1160</v>
      </c>
      <c r="H390" s="107" t="s">
        <v>1161</v>
      </c>
      <c r="I390" s="12" t="s">
        <v>1162</v>
      </c>
      <c r="J390" s="12"/>
      <c r="K390" s="12" t="s">
        <v>67</v>
      </c>
      <c r="L390" s="12" t="s">
        <v>68</v>
      </c>
      <c r="M390" s="95">
        <v>46345</v>
      </c>
      <c r="N390" s="12" t="s">
        <v>71</v>
      </c>
      <c r="O390" s="96" t="s">
        <v>48</v>
      </c>
      <c r="P390" s="12"/>
      <c r="Q390" s="13">
        <v>21801</v>
      </c>
      <c r="R390" s="12" t="s">
        <v>56</v>
      </c>
      <c r="S390" s="96">
        <v>0</v>
      </c>
      <c r="T390" s="12" t="s">
        <v>48</v>
      </c>
      <c r="U390" s="13" t="s">
        <v>3</v>
      </c>
      <c r="V390" s="96">
        <v>647</v>
      </c>
      <c r="W390" s="96">
        <v>0</v>
      </c>
      <c r="X390" s="14">
        <v>0</v>
      </c>
      <c r="Y390" s="14">
        <v>0</v>
      </c>
      <c r="Z390" s="16" t="s">
        <v>57</v>
      </c>
      <c r="AA390" s="12" t="s">
        <v>48</v>
      </c>
      <c r="AB390" s="12" t="s">
        <v>48</v>
      </c>
      <c r="AC390" s="12" t="s">
        <v>57</v>
      </c>
      <c r="AD390" s="12" t="s">
        <v>2</v>
      </c>
      <c r="AE390" s="12" t="s">
        <v>2</v>
      </c>
      <c r="AF390" s="12" t="s">
        <v>80</v>
      </c>
      <c r="AG390" s="96">
        <v>2</v>
      </c>
      <c r="AH390" s="12" t="s">
        <v>48</v>
      </c>
      <c r="AI390" s="12" t="s">
        <v>48</v>
      </c>
    </row>
    <row r="391" spans="2:35" ht="14.5" x14ac:dyDescent="0.35">
      <c r="B391" s="12" t="s">
        <v>589</v>
      </c>
      <c r="C391" s="12" t="s">
        <v>48</v>
      </c>
      <c r="D391" s="12" t="s">
        <v>62</v>
      </c>
      <c r="E391" s="12" t="s">
        <v>1163</v>
      </c>
      <c r="F391" s="120" t="s">
        <v>48</v>
      </c>
      <c r="G391" s="12" t="s">
        <v>1164</v>
      </c>
      <c r="H391" s="12" t="s">
        <v>1165</v>
      </c>
      <c r="I391" s="12" t="s">
        <v>89</v>
      </c>
      <c r="J391" s="12" t="s">
        <v>66</v>
      </c>
      <c r="K391" s="12" t="s">
        <v>294</v>
      </c>
      <c r="L391" s="12" t="s">
        <v>68</v>
      </c>
      <c r="M391" s="95">
        <v>46736</v>
      </c>
      <c r="N391" s="12" t="s">
        <v>69</v>
      </c>
      <c r="O391" s="96">
        <v>3677</v>
      </c>
      <c r="P391" s="12" t="s">
        <v>90</v>
      </c>
      <c r="Q391" s="17">
        <v>8200000</v>
      </c>
      <c r="R391" s="12" t="s">
        <v>56</v>
      </c>
      <c r="S391" s="96">
        <f>Q391/V391</f>
        <v>2230.0788686429155</v>
      </c>
      <c r="T391" s="12" t="s">
        <v>48</v>
      </c>
      <c r="U391" s="17" t="s">
        <v>3</v>
      </c>
      <c r="V391" s="96">
        <f>O391</f>
        <v>3677</v>
      </c>
      <c r="W391" s="96">
        <v>0</v>
      </c>
      <c r="X391" s="16">
        <v>70277.119999999995</v>
      </c>
      <c r="Y391" s="16">
        <v>596.65</v>
      </c>
      <c r="Z391" s="15" t="s">
        <v>58</v>
      </c>
      <c r="AA391" s="12" t="s">
        <v>58</v>
      </c>
      <c r="AB391" s="12" t="s">
        <v>91</v>
      </c>
      <c r="AC391" s="12" t="s">
        <v>57</v>
      </c>
      <c r="AD391" s="12" t="s">
        <v>57</v>
      </c>
      <c r="AE391" s="12" t="s">
        <v>57</v>
      </c>
      <c r="AF391" s="12" t="s">
        <v>59</v>
      </c>
      <c r="AG391" s="96">
        <v>2</v>
      </c>
      <c r="AH391" s="12" t="s">
        <v>48</v>
      </c>
      <c r="AI391" s="12" t="s">
        <v>48</v>
      </c>
    </row>
    <row r="392" spans="2:35" ht="14.5" x14ac:dyDescent="0.35">
      <c r="B392" s="12" t="s">
        <v>66</v>
      </c>
      <c r="C392" s="12" t="s">
        <v>48</v>
      </c>
      <c r="D392" s="12" t="s">
        <v>75</v>
      </c>
      <c r="E392" s="12" t="s">
        <v>1166</v>
      </c>
      <c r="F392" s="120" t="s">
        <v>1167</v>
      </c>
      <c r="G392" s="12" t="s">
        <v>1168</v>
      </c>
      <c r="H392" s="12" t="s">
        <v>1169</v>
      </c>
      <c r="I392" s="12" t="s">
        <v>89</v>
      </c>
      <c r="J392" s="12" t="s">
        <v>66</v>
      </c>
      <c r="K392" s="12" t="s">
        <v>67</v>
      </c>
      <c r="L392" s="12" t="s">
        <v>68</v>
      </c>
      <c r="M392" s="95">
        <v>46379</v>
      </c>
      <c r="N392" s="12" t="s">
        <v>71</v>
      </c>
      <c r="O392" s="96">
        <v>2594</v>
      </c>
      <c r="P392" s="12" t="s">
        <v>97</v>
      </c>
      <c r="Q392" s="17">
        <v>3800000</v>
      </c>
      <c r="R392" s="12" t="s">
        <v>56</v>
      </c>
      <c r="S392" s="96">
        <f>Q392/V392</f>
        <v>1464.9190439475713</v>
      </c>
      <c r="T392" s="12" t="s">
        <v>48</v>
      </c>
      <c r="U392" s="17" t="s">
        <v>3</v>
      </c>
      <c r="V392" s="96">
        <f>O392</f>
        <v>2594</v>
      </c>
      <c r="W392" s="96">
        <v>0</v>
      </c>
      <c r="X392" s="16">
        <v>4003.88</v>
      </c>
      <c r="Y392" s="16">
        <v>4003.88</v>
      </c>
      <c r="Z392" s="15" t="s">
        <v>58</v>
      </c>
      <c r="AA392" s="12" t="s">
        <v>58</v>
      </c>
      <c r="AB392" s="12" t="s">
        <v>91</v>
      </c>
      <c r="AC392" s="12" t="s">
        <v>57</v>
      </c>
      <c r="AD392" s="12" t="s">
        <v>2</v>
      </c>
      <c r="AE392" s="12" t="s">
        <v>2</v>
      </c>
      <c r="AF392" s="12" t="s">
        <v>59</v>
      </c>
      <c r="AG392" s="96">
        <v>0</v>
      </c>
      <c r="AH392" s="12" t="s">
        <v>48</v>
      </c>
      <c r="AI392" s="12" t="s">
        <v>48</v>
      </c>
    </row>
    <row r="393" spans="2:35" ht="14.5" x14ac:dyDescent="0.35">
      <c r="B393" s="12" t="s">
        <v>66</v>
      </c>
      <c r="C393" s="12" t="s">
        <v>48</v>
      </c>
      <c r="D393" s="12" t="s">
        <v>75</v>
      </c>
      <c r="E393" s="12" t="s">
        <v>1166</v>
      </c>
      <c r="F393" s="120" t="s">
        <v>1170</v>
      </c>
      <c r="G393" s="12" t="s">
        <v>48</v>
      </c>
      <c r="H393" s="12" t="s">
        <v>1171</v>
      </c>
      <c r="I393" s="12" t="s">
        <v>89</v>
      </c>
      <c r="J393" s="12" t="s">
        <v>66</v>
      </c>
      <c r="K393" s="12" t="s">
        <v>95</v>
      </c>
      <c r="L393" s="12" t="s">
        <v>96</v>
      </c>
      <c r="M393" s="118" t="s">
        <v>3</v>
      </c>
      <c r="N393" s="12" t="s">
        <v>71</v>
      </c>
      <c r="O393" s="96">
        <v>6500</v>
      </c>
      <c r="P393" s="12" t="s">
        <v>97</v>
      </c>
      <c r="Q393" s="17">
        <v>3600000</v>
      </c>
      <c r="R393" s="12" t="s">
        <v>56</v>
      </c>
      <c r="S393" s="96">
        <f>Q393/V393</f>
        <v>553.84615384615381</v>
      </c>
      <c r="T393" s="12" t="s">
        <v>48</v>
      </c>
      <c r="U393" s="118" t="s">
        <v>3</v>
      </c>
      <c r="V393" s="96">
        <f>O393</f>
        <v>6500</v>
      </c>
      <c r="W393" s="96" t="s">
        <v>2</v>
      </c>
      <c r="X393" s="14">
        <v>0</v>
      </c>
      <c r="Y393" s="14">
        <v>0</v>
      </c>
      <c r="Z393" s="15" t="s">
        <v>57</v>
      </c>
      <c r="AA393" s="12" t="s">
        <v>2</v>
      </c>
      <c r="AB393" s="12" t="s">
        <v>140</v>
      </c>
      <c r="AC393" s="12" t="s">
        <v>57</v>
      </c>
      <c r="AD393" s="12" t="s">
        <v>2</v>
      </c>
      <c r="AE393" s="12" t="s">
        <v>73</v>
      </c>
      <c r="AF393" s="12" t="s">
        <v>80</v>
      </c>
      <c r="AG393" s="96">
        <v>0</v>
      </c>
      <c r="AH393" s="12" t="s">
        <v>48</v>
      </c>
      <c r="AI393" s="12" t="s">
        <v>48</v>
      </c>
    </row>
    <row r="394" spans="2:35" ht="14.5" x14ac:dyDescent="0.35">
      <c r="B394" s="107" t="s">
        <v>1172</v>
      </c>
      <c r="C394" s="12" t="s">
        <v>48</v>
      </c>
      <c r="D394" s="12" t="s">
        <v>75</v>
      </c>
      <c r="E394" s="12" t="s">
        <v>1166</v>
      </c>
      <c r="F394" s="12" t="s">
        <v>48</v>
      </c>
      <c r="G394" s="12" t="s">
        <v>1173</v>
      </c>
      <c r="H394" s="107" t="s">
        <v>1174</v>
      </c>
      <c r="I394" s="12" t="s">
        <v>53</v>
      </c>
      <c r="J394" s="12" t="s">
        <v>128</v>
      </c>
      <c r="K394" s="12" t="s">
        <v>67</v>
      </c>
      <c r="L394" s="12" t="s">
        <v>68</v>
      </c>
      <c r="M394" s="95">
        <v>44771</v>
      </c>
      <c r="N394" s="12" t="s">
        <v>71</v>
      </c>
      <c r="O394" s="96" t="s">
        <v>48</v>
      </c>
      <c r="P394" s="12"/>
      <c r="Q394" s="13">
        <v>428673</v>
      </c>
      <c r="R394" s="12" t="s">
        <v>56</v>
      </c>
      <c r="S394" s="96">
        <f>Q394/V394</f>
        <v>241.50591549295774</v>
      </c>
      <c r="T394" s="12" t="s">
        <v>48</v>
      </c>
      <c r="U394" s="96" t="s">
        <v>3</v>
      </c>
      <c r="V394" s="96">
        <v>1775</v>
      </c>
      <c r="W394" s="96" t="s">
        <v>60</v>
      </c>
      <c r="X394" s="14">
        <v>-399</v>
      </c>
      <c r="Y394" s="14">
        <v>853</v>
      </c>
      <c r="Z394" s="15" t="s">
        <v>57</v>
      </c>
      <c r="AA394" s="12" t="s">
        <v>48</v>
      </c>
      <c r="AB394" s="12" t="s">
        <v>48</v>
      </c>
      <c r="AC394" s="12" t="s">
        <v>57</v>
      </c>
      <c r="AD394" s="12" t="s">
        <v>57</v>
      </c>
      <c r="AE394" s="12" t="s">
        <v>57</v>
      </c>
      <c r="AF394" s="12" t="s">
        <v>80</v>
      </c>
      <c r="AG394" s="96">
        <v>9</v>
      </c>
      <c r="AH394" s="12" t="s">
        <v>48</v>
      </c>
      <c r="AI394" s="12" t="s">
        <v>48</v>
      </c>
    </row>
    <row r="395" spans="2:35" ht="14.5" x14ac:dyDescent="0.35">
      <c r="B395" s="107" t="s">
        <v>1172</v>
      </c>
      <c r="C395" s="12" t="s">
        <v>48</v>
      </c>
      <c r="D395" s="12" t="s">
        <v>75</v>
      </c>
      <c r="E395" s="12" t="s">
        <v>1166</v>
      </c>
      <c r="F395" s="12" t="s">
        <v>48</v>
      </c>
      <c r="G395" s="12" t="s">
        <v>1175</v>
      </c>
      <c r="H395" s="107" t="s">
        <v>1174</v>
      </c>
      <c r="I395" s="12" t="s">
        <v>53</v>
      </c>
      <c r="J395" s="12" t="s">
        <v>128</v>
      </c>
      <c r="K395" s="12" t="s">
        <v>67</v>
      </c>
      <c r="L395" s="12" t="s">
        <v>614</v>
      </c>
      <c r="M395" s="95">
        <v>44990</v>
      </c>
      <c r="N395" s="12" t="s">
        <v>72</v>
      </c>
      <c r="O395" s="96" t="s">
        <v>48</v>
      </c>
      <c r="P395" s="12"/>
      <c r="Q395" s="13">
        <f>X395</f>
        <v>500693</v>
      </c>
      <c r="R395" s="12" t="s">
        <v>72</v>
      </c>
      <c r="S395" s="96">
        <f>Q395/V395</f>
        <v>282.08056338028172</v>
      </c>
      <c r="T395" s="12" t="s">
        <v>48</v>
      </c>
      <c r="U395" s="13">
        <v>1501</v>
      </c>
      <c r="V395" s="96">
        <v>1775</v>
      </c>
      <c r="W395" s="96">
        <v>0</v>
      </c>
      <c r="X395" s="14">
        <v>500693</v>
      </c>
      <c r="Y395" s="14">
        <v>0</v>
      </c>
      <c r="Z395" s="16" t="s">
        <v>58</v>
      </c>
      <c r="AA395" s="12" t="s">
        <v>48</v>
      </c>
      <c r="AB395" s="12" t="s">
        <v>48</v>
      </c>
      <c r="AC395" s="12" t="s">
        <v>57</v>
      </c>
      <c r="AD395" s="12" t="s">
        <v>57</v>
      </c>
      <c r="AE395" s="12" t="s">
        <v>57</v>
      </c>
      <c r="AF395" s="12" t="s">
        <v>80</v>
      </c>
      <c r="AG395" s="96">
        <v>0</v>
      </c>
      <c r="AH395" s="12" t="s">
        <v>48</v>
      </c>
      <c r="AI395" s="12" t="s">
        <v>48</v>
      </c>
    </row>
    <row r="396" spans="2:35" ht="14.5" x14ac:dyDescent="0.35">
      <c r="B396" s="107" t="s">
        <v>287</v>
      </c>
      <c r="C396" s="12" t="s">
        <v>48</v>
      </c>
      <c r="D396" s="12" t="s">
        <v>235</v>
      </c>
      <c r="E396" s="12" t="s">
        <v>1166</v>
      </c>
      <c r="F396" s="12" t="s">
        <v>48</v>
      </c>
      <c r="G396" s="12" t="s">
        <v>1176</v>
      </c>
      <c r="H396" s="107" t="s">
        <v>1177</v>
      </c>
      <c r="I396" s="12" t="s">
        <v>53</v>
      </c>
      <c r="J396" s="12" t="s">
        <v>54</v>
      </c>
      <c r="K396" s="12" t="s">
        <v>55</v>
      </c>
      <c r="L396" s="12"/>
      <c r="M396" s="95" t="s">
        <v>48</v>
      </c>
      <c r="N396" s="12"/>
      <c r="O396" s="96" t="s">
        <v>48</v>
      </c>
      <c r="P396" s="12"/>
      <c r="Q396" s="13">
        <v>0</v>
      </c>
      <c r="R396" s="12"/>
      <c r="S396" s="96">
        <v>0</v>
      </c>
      <c r="T396" s="12" t="s">
        <v>48</v>
      </c>
      <c r="U396" s="96">
        <v>0</v>
      </c>
      <c r="V396" s="96">
        <v>0</v>
      </c>
      <c r="W396" s="96" t="s">
        <v>60</v>
      </c>
      <c r="X396" s="14">
        <v>0</v>
      </c>
      <c r="Y396" s="14">
        <v>0</v>
      </c>
      <c r="Z396" s="15" t="s">
        <v>57</v>
      </c>
      <c r="AA396" s="12" t="s">
        <v>48</v>
      </c>
      <c r="AB396" s="12" t="s">
        <v>48</v>
      </c>
      <c r="AC396" s="12" t="s">
        <v>58</v>
      </c>
      <c r="AD396" s="12" t="s">
        <v>57</v>
      </c>
      <c r="AE396" s="12" t="s">
        <v>57</v>
      </c>
      <c r="AF396" s="12" t="s">
        <v>80</v>
      </c>
      <c r="AG396" s="96" t="s">
        <v>60</v>
      </c>
      <c r="AH396" s="12" t="s">
        <v>48</v>
      </c>
      <c r="AI396" s="12" t="s">
        <v>48</v>
      </c>
    </row>
    <row r="397" spans="2:35" ht="14.5" x14ac:dyDescent="0.35">
      <c r="B397" s="107" t="s">
        <v>914</v>
      </c>
      <c r="C397" s="12" t="s">
        <v>48</v>
      </c>
      <c r="D397" s="12" t="s">
        <v>75</v>
      </c>
      <c r="E397" s="12" t="s">
        <v>1166</v>
      </c>
      <c r="F397" s="12" t="s">
        <v>48</v>
      </c>
      <c r="G397" s="12" t="s">
        <v>1178</v>
      </c>
      <c r="H397" s="107" t="s">
        <v>1179</v>
      </c>
      <c r="I397" s="12" t="s">
        <v>53</v>
      </c>
      <c r="J397" s="12" t="s">
        <v>298</v>
      </c>
      <c r="K397" s="12" t="s">
        <v>67</v>
      </c>
      <c r="L397" s="12" t="s">
        <v>349</v>
      </c>
      <c r="M397" s="95">
        <v>45401</v>
      </c>
      <c r="N397" s="12" t="s">
        <v>72</v>
      </c>
      <c r="O397" s="96" t="s">
        <v>48</v>
      </c>
      <c r="P397" s="12"/>
      <c r="Q397" s="13">
        <f t="shared" ref="Q397:Q398" si="10">X397</f>
        <v>500568.23</v>
      </c>
      <c r="R397" s="12" t="s">
        <v>72</v>
      </c>
      <c r="S397" s="96">
        <f>Q397/V397</f>
        <v>541.74050865800859</v>
      </c>
      <c r="T397" s="12" t="s">
        <v>48</v>
      </c>
      <c r="U397" s="13">
        <v>2236</v>
      </c>
      <c r="V397" s="96">
        <v>924</v>
      </c>
      <c r="W397" s="96">
        <v>2</v>
      </c>
      <c r="X397" s="14">
        <v>500568.23</v>
      </c>
      <c r="Y397" s="14">
        <v>0</v>
      </c>
      <c r="Z397" s="16" t="s">
        <v>58</v>
      </c>
      <c r="AA397" s="12" t="s">
        <v>48</v>
      </c>
      <c r="AB397" s="12" t="s">
        <v>48</v>
      </c>
      <c r="AC397" s="12" t="s">
        <v>57</v>
      </c>
      <c r="AD397" s="12" t="s">
        <v>57</v>
      </c>
      <c r="AE397" s="12" t="s">
        <v>57</v>
      </c>
      <c r="AF397" s="12" t="s">
        <v>80</v>
      </c>
      <c r="AG397" s="96">
        <v>2</v>
      </c>
      <c r="AH397" s="12" t="s">
        <v>48</v>
      </c>
      <c r="AI397" s="12" t="s">
        <v>48</v>
      </c>
    </row>
    <row r="398" spans="2:35" ht="14.5" x14ac:dyDescent="0.35">
      <c r="B398" s="107" t="s">
        <v>1180</v>
      </c>
      <c r="C398" s="12" t="s">
        <v>48</v>
      </c>
      <c r="D398" s="12" t="s">
        <v>75</v>
      </c>
      <c r="E398" s="12" t="s">
        <v>1166</v>
      </c>
      <c r="F398" s="12" t="s">
        <v>48</v>
      </c>
      <c r="G398" s="12" t="s">
        <v>1181</v>
      </c>
      <c r="H398" s="107" t="s">
        <v>1182</v>
      </c>
      <c r="I398" s="12" t="s">
        <v>53</v>
      </c>
      <c r="J398" s="12" t="s">
        <v>54</v>
      </c>
      <c r="K398" s="12" t="s">
        <v>67</v>
      </c>
      <c r="L398" s="12" t="s">
        <v>119</v>
      </c>
      <c r="M398" s="95">
        <v>45392</v>
      </c>
      <c r="N398" s="12" t="s">
        <v>72</v>
      </c>
      <c r="O398" s="96" t="s">
        <v>48</v>
      </c>
      <c r="P398" s="12"/>
      <c r="Q398" s="13">
        <f t="shared" si="10"/>
        <v>517214</v>
      </c>
      <c r="R398" s="12" t="s">
        <v>72</v>
      </c>
      <c r="S398" s="96">
        <f>Q398/V398</f>
        <v>568.36703296703297</v>
      </c>
      <c r="T398" s="12" t="s">
        <v>48</v>
      </c>
      <c r="U398" s="13">
        <v>4728</v>
      </c>
      <c r="V398" s="96">
        <v>910</v>
      </c>
      <c r="W398" s="96">
        <v>10</v>
      </c>
      <c r="X398" s="14">
        <v>517214</v>
      </c>
      <c r="Y398" s="14">
        <v>-143930</v>
      </c>
      <c r="Z398" s="16" t="s">
        <v>58</v>
      </c>
      <c r="AA398" s="12" t="s">
        <v>48</v>
      </c>
      <c r="AB398" s="12" t="s">
        <v>48</v>
      </c>
      <c r="AC398" s="12" t="s">
        <v>57</v>
      </c>
      <c r="AD398" s="12" t="s">
        <v>57</v>
      </c>
      <c r="AE398" s="12" t="s">
        <v>57</v>
      </c>
      <c r="AF398" s="12" t="s">
        <v>80</v>
      </c>
      <c r="AG398" s="96">
        <v>6</v>
      </c>
      <c r="AH398" s="12" t="s">
        <v>48</v>
      </c>
      <c r="AI398" s="12" t="s">
        <v>48</v>
      </c>
    </row>
    <row r="399" spans="2:35" ht="14.5" x14ac:dyDescent="0.35">
      <c r="B399" s="107" t="s">
        <v>1183</v>
      </c>
      <c r="C399" s="12" t="s">
        <v>48</v>
      </c>
      <c r="D399" s="12" t="s">
        <v>75</v>
      </c>
      <c r="E399" s="12" t="s">
        <v>1166</v>
      </c>
      <c r="F399" s="12" t="s">
        <v>48</v>
      </c>
      <c r="G399" s="12" t="s">
        <v>1184</v>
      </c>
      <c r="H399" s="107" t="s">
        <v>1177</v>
      </c>
      <c r="I399" s="12" t="s">
        <v>78</v>
      </c>
      <c r="J399" s="12" t="s">
        <v>54</v>
      </c>
      <c r="K399" s="12" t="s">
        <v>67</v>
      </c>
      <c r="L399" s="12" t="s">
        <v>119</v>
      </c>
      <c r="M399" s="95">
        <v>45548</v>
      </c>
      <c r="N399" s="12" t="s">
        <v>72</v>
      </c>
      <c r="O399" s="96" t="s">
        <v>48</v>
      </c>
      <c r="P399" s="12"/>
      <c r="Q399" s="13">
        <v>334125</v>
      </c>
      <c r="R399" s="12" t="s">
        <v>72</v>
      </c>
      <c r="S399" s="96">
        <f>Q399/V399</f>
        <v>268.80530973451329</v>
      </c>
      <c r="T399" s="12" t="s">
        <v>48</v>
      </c>
      <c r="U399" s="13">
        <v>4108</v>
      </c>
      <c r="V399" s="96">
        <v>1243</v>
      </c>
      <c r="W399" s="96">
        <v>0</v>
      </c>
      <c r="X399" s="18">
        <v>403555.27</v>
      </c>
      <c r="Y399" s="18">
        <v>0</v>
      </c>
      <c r="Z399" s="15" t="s">
        <v>58</v>
      </c>
      <c r="AA399" s="12" t="s">
        <v>48</v>
      </c>
      <c r="AB399" s="12" t="s">
        <v>48</v>
      </c>
      <c r="AC399" s="12" t="s">
        <v>58</v>
      </c>
      <c r="AD399" s="12" t="s">
        <v>57</v>
      </c>
      <c r="AE399" s="12" t="s">
        <v>57</v>
      </c>
      <c r="AF399" s="12" t="s">
        <v>80</v>
      </c>
      <c r="AG399" s="96">
        <v>6</v>
      </c>
      <c r="AH399" s="12" t="s">
        <v>48</v>
      </c>
      <c r="AI399" s="12" t="s">
        <v>48</v>
      </c>
    </row>
    <row r="400" spans="2:35" ht="14.5" x14ac:dyDescent="0.35">
      <c r="B400" s="107" t="s">
        <v>914</v>
      </c>
      <c r="C400" s="12" t="s">
        <v>48</v>
      </c>
      <c r="D400" s="12" t="s">
        <v>62</v>
      </c>
      <c r="E400" s="12" t="s">
        <v>1185</v>
      </c>
      <c r="F400" s="12" t="s">
        <v>48</v>
      </c>
      <c r="G400" s="94" t="s">
        <v>1186</v>
      </c>
      <c r="H400" s="107" t="s">
        <v>1179</v>
      </c>
      <c r="I400" s="12" t="s">
        <v>78</v>
      </c>
      <c r="J400" s="12" t="s">
        <v>128</v>
      </c>
      <c r="K400" s="12" t="s">
        <v>55</v>
      </c>
      <c r="L400" s="12"/>
      <c r="M400" s="95" t="s">
        <v>48</v>
      </c>
      <c r="N400" s="12"/>
      <c r="O400" s="96" t="s">
        <v>48</v>
      </c>
      <c r="P400" s="12"/>
      <c r="Q400" s="13">
        <v>328545</v>
      </c>
      <c r="R400" s="12" t="s">
        <v>56</v>
      </c>
      <c r="S400" s="96">
        <f>Q400/V400</f>
        <v>357.89215686274508</v>
      </c>
      <c r="T400" s="12" t="s">
        <v>48</v>
      </c>
      <c r="U400" s="96">
        <v>0</v>
      </c>
      <c r="V400" s="96">
        <v>918</v>
      </c>
      <c r="W400" s="96">
        <v>0</v>
      </c>
      <c r="X400" s="14">
        <v>0</v>
      </c>
      <c r="Y400" s="14">
        <v>-139</v>
      </c>
      <c r="Z400" s="15" t="s">
        <v>57</v>
      </c>
      <c r="AA400" s="12" t="s">
        <v>48</v>
      </c>
      <c r="AB400" s="12" t="s">
        <v>48</v>
      </c>
      <c r="AC400" s="12" t="s">
        <v>57</v>
      </c>
      <c r="AD400" s="12" t="s">
        <v>57</v>
      </c>
      <c r="AE400" s="12" t="s">
        <v>57</v>
      </c>
      <c r="AF400" s="12" t="s">
        <v>59</v>
      </c>
      <c r="AG400" s="96">
        <v>2</v>
      </c>
      <c r="AH400" s="12" t="s">
        <v>48</v>
      </c>
      <c r="AI400" s="12" t="s">
        <v>48</v>
      </c>
    </row>
    <row r="401" spans="2:35" ht="14.5" x14ac:dyDescent="0.35">
      <c r="B401" s="107" t="s">
        <v>1187</v>
      </c>
      <c r="C401" s="12" t="s">
        <v>48</v>
      </c>
      <c r="D401" s="12" t="s">
        <v>386</v>
      </c>
      <c r="E401" s="12" t="s">
        <v>1188</v>
      </c>
      <c r="F401" s="12" t="s">
        <v>48</v>
      </c>
      <c r="G401" s="94" t="s">
        <v>1189</v>
      </c>
      <c r="H401" s="107" t="s">
        <v>1190</v>
      </c>
      <c r="I401" s="12" t="s">
        <v>78</v>
      </c>
      <c r="J401" s="12"/>
      <c r="K401" s="12" t="s">
        <v>67</v>
      </c>
      <c r="L401" s="12" t="s">
        <v>68</v>
      </c>
      <c r="M401" s="95">
        <v>46365</v>
      </c>
      <c r="N401" s="12" t="s">
        <v>71</v>
      </c>
      <c r="O401" s="96" t="s">
        <v>48</v>
      </c>
      <c r="P401" s="12"/>
      <c r="Q401" s="13">
        <v>989728</v>
      </c>
      <c r="R401" s="12" t="s">
        <v>56</v>
      </c>
      <c r="S401" s="96" t="s">
        <v>3</v>
      </c>
      <c r="T401" s="12" t="s">
        <v>48</v>
      </c>
      <c r="U401" s="13" t="s">
        <v>3</v>
      </c>
      <c r="V401" s="96">
        <v>2067</v>
      </c>
      <c r="W401" s="96">
        <v>2</v>
      </c>
      <c r="X401" s="14">
        <v>7337</v>
      </c>
      <c r="Y401" s="14">
        <v>3920</v>
      </c>
      <c r="Z401" s="15" t="s">
        <v>57</v>
      </c>
      <c r="AA401" s="12" t="s">
        <v>48</v>
      </c>
      <c r="AB401" s="12" t="s">
        <v>48</v>
      </c>
      <c r="AC401" s="12" t="s">
        <v>57</v>
      </c>
      <c r="AD401" s="12" t="s">
        <v>57</v>
      </c>
      <c r="AE401" s="12" t="s">
        <v>57</v>
      </c>
      <c r="AF401" s="12" t="s">
        <v>59</v>
      </c>
      <c r="AG401" s="96">
        <v>8</v>
      </c>
      <c r="AH401" s="12" t="s">
        <v>48</v>
      </c>
      <c r="AI401" s="12" t="s">
        <v>48</v>
      </c>
    </row>
    <row r="402" spans="2:35" ht="14.5" x14ac:dyDescent="0.35">
      <c r="B402" s="107" t="s">
        <v>120</v>
      </c>
      <c r="C402" s="12" t="s">
        <v>48</v>
      </c>
      <c r="D402" s="12" t="s">
        <v>49</v>
      </c>
      <c r="E402" s="12" t="s">
        <v>1188</v>
      </c>
      <c r="F402" s="12" t="s">
        <v>48</v>
      </c>
      <c r="G402" s="94" t="s">
        <v>1191</v>
      </c>
      <c r="H402" s="107" t="s">
        <v>1192</v>
      </c>
      <c r="I402" s="12" t="s">
        <v>78</v>
      </c>
      <c r="J402" s="12"/>
      <c r="K402" s="12" t="s">
        <v>294</v>
      </c>
      <c r="L402" s="12" t="s">
        <v>119</v>
      </c>
      <c r="M402" s="95">
        <v>45014</v>
      </c>
      <c r="N402" s="12" t="s">
        <v>72</v>
      </c>
      <c r="O402" s="96" t="s">
        <v>48</v>
      </c>
      <c r="P402" s="12"/>
      <c r="Q402" s="13">
        <v>0</v>
      </c>
      <c r="R402" s="12" t="s">
        <v>72</v>
      </c>
      <c r="S402" s="96">
        <v>0</v>
      </c>
      <c r="T402" s="12" t="s">
        <v>48</v>
      </c>
      <c r="U402" s="13">
        <v>0</v>
      </c>
      <c r="V402" s="96">
        <v>0</v>
      </c>
      <c r="W402" s="96">
        <v>0</v>
      </c>
      <c r="X402" s="18">
        <v>2740</v>
      </c>
      <c r="Y402" s="18">
        <v>0</v>
      </c>
      <c r="Z402" s="16" t="s">
        <v>58</v>
      </c>
      <c r="AA402" s="12" t="s">
        <v>48</v>
      </c>
      <c r="AB402" s="12" t="s">
        <v>48</v>
      </c>
      <c r="AC402" s="12" t="s">
        <v>57</v>
      </c>
      <c r="AD402" s="12" t="s">
        <v>57</v>
      </c>
      <c r="AE402" s="12" t="s">
        <v>57</v>
      </c>
      <c r="AF402" s="12" t="s">
        <v>59</v>
      </c>
      <c r="AG402" s="96">
        <v>0</v>
      </c>
      <c r="AH402" s="12" t="s">
        <v>48</v>
      </c>
      <c r="AI402" s="12" t="s">
        <v>48</v>
      </c>
    </row>
    <row r="403" spans="2:35" ht="14.5" x14ac:dyDescent="0.35">
      <c r="B403" s="107" t="s">
        <v>1193</v>
      </c>
      <c r="C403" s="12" t="s">
        <v>48</v>
      </c>
      <c r="D403" s="12" t="s">
        <v>49</v>
      </c>
      <c r="E403" s="12" t="s">
        <v>1188</v>
      </c>
      <c r="F403" s="12" t="s">
        <v>48</v>
      </c>
      <c r="G403" s="94" t="s">
        <v>1194</v>
      </c>
      <c r="H403" s="107" t="s">
        <v>1195</v>
      </c>
      <c r="I403" s="12" t="s">
        <v>1162</v>
      </c>
      <c r="J403" s="12" t="s">
        <v>79</v>
      </c>
      <c r="K403" s="12" t="s">
        <v>294</v>
      </c>
      <c r="L403" s="12" t="s">
        <v>68</v>
      </c>
      <c r="M403" s="95">
        <v>46372</v>
      </c>
      <c r="N403" s="12" t="s">
        <v>71</v>
      </c>
      <c r="O403" s="96" t="s">
        <v>48</v>
      </c>
      <c r="P403" s="12"/>
      <c r="Q403" s="13">
        <v>158016</v>
      </c>
      <c r="R403" s="12" t="s">
        <v>56</v>
      </c>
      <c r="S403" s="96"/>
      <c r="T403" s="12" t="s">
        <v>48</v>
      </c>
      <c r="U403" s="13">
        <v>0</v>
      </c>
      <c r="V403" s="96">
        <v>489</v>
      </c>
      <c r="W403" s="96">
        <v>0</v>
      </c>
      <c r="X403" s="18">
        <v>0</v>
      </c>
      <c r="Y403" s="18">
        <v>0</v>
      </c>
      <c r="Z403" s="16" t="s">
        <v>57</v>
      </c>
      <c r="AA403" s="12" t="s">
        <v>48</v>
      </c>
      <c r="AB403" s="12" t="s">
        <v>48</v>
      </c>
      <c r="AC403" s="12" t="s">
        <v>58</v>
      </c>
      <c r="AD403" s="12" t="s">
        <v>2</v>
      </c>
      <c r="AE403" s="12" t="s">
        <v>2</v>
      </c>
      <c r="AF403" s="12" t="s">
        <v>59</v>
      </c>
      <c r="AG403" s="96">
        <v>0</v>
      </c>
      <c r="AH403" s="12" t="s">
        <v>48</v>
      </c>
      <c r="AI403" s="12" t="s">
        <v>48</v>
      </c>
    </row>
    <row r="404" spans="2:35" ht="14.5" x14ac:dyDescent="0.35">
      <c r="B404" s="107" t="s">
        <v>1196</v>
      </c>
      <c r="C404" s="12" t="s">
        <v>48</v>
      </c>
      <c r="D404" s="12" t="s">
        <v>49</v>
      </c>
      <c r="E404" s="12" t="s">
        <v>1188</v>
      </c>
      <c r="F404" s="12" t="s">
        <v>48</v>
      </c>
      <c r="G404" s="94" t="s">
        <v>1197</v>
      </c>
      <c r="H404" s="107" t="s">
        <v>1198</v>
      </c>
      <c r="I404" s="12" t="s">
        <v>78</v>
      </c>
      <c r="J404" s="12" t="s">
        <v>128</v>
      </c>
      <c r="K404" s="12" t="s">
        <v>67</v>
      </c>
      <c r="L404" s="12" t="s">
        <v>84</v>
      </c>
      <c r="M404" s="95">
        <v>46080</v>
      </c>
      <c r="N404" s="12" t="s">
        <v>71</v>
      </c>
      <c r="O404" s="96" t="s">
        <v>48</v>
      </c>
      <c r="P404" s="12"/>
      <c r="Q404" s="13">
        <v>793408</v>
      </c>
      <c r="R404" s="12" t="s">
        <v>56</v>
      </c>
      <c r="S404" s="96">
        <v>0</v>
      </c>
      <c r="T404" s="12" t="s">
        <v>48</v>
      </c>
      <c r="U404" s="13">
        <v>1070</v>
      </c>
      <c r="V404" s="96">
        <v>1415</v>
      </c>
      <c r="W404" s="96">
        <v>12</v>
      </c>
      <c r="X404" s="14">
        <v>118944</v>
      </c>
      <c r="Y404" s="14">
        <v>118944</v>
      </c>
      <c r="Z404" s="15" t="s">
        <v>57</v>
      </c>
      <c r="AA404" s="12" t="s">
        <v>48</v>
      </c>
      <c r="AB404" s="12" t="s">
        <v>48</v>
      </c>
      <c r="AC404" s="12" t="s">
        <v>58</v>
      </c>
      <c r="AD404" s="12" t="s">
        <v>57</v>
      </c>
      <c r="AE404" s="12" t="s">
        <v>57</v>
      </c>
      <c r="AF404" s="12" t="s">
        <v>80</v>
      </c>
      <c r="AG404" s="96">
        <v>5</v>
      </c>
      <c r="AH404" s="12" t="s">
        <v>48</v>
      </c>
      <c r="AI404" s="12" t="s">
        <v>48</v>
      </c>
    </row>
    <row r="405" spans="2:35" ht="14.5" x14ac:dyDescent="0.35">
      <c r="B405" s="12" t="s">
        <v>66</v>
      </c>
      <c r="C405" s="12" t="s">
        <v>48</v>
      </c>
      <c r="D405" s="12" t="s">
        <v>75</v>
      </c>
      <c r="E405" s="12" t="s">
        <v>1199</v>
      </c>
      <c r="F405" s="120"/>
      <c r="G405" s="94" t="s">
        <v>1200</v>
      </c>
      <c r="H405" s="12" t="s">
        <v>1201</v>
      </c>
      <c r="I405" s="12" t="s">
        <v>89</v>
      </c>
      <c r="J405" s="12" t="s">
        <v>66</v>
      </c>
      <c r="K405" s="12" t="s">
        <v>67</v>
      </c>
      <c r="L405" s="12" t="s">
        <v>68</v>
      </c>
      <c r="M405" s="95">
        <v>46751</v>
      </c>
      <c r="N405" s="12" t="s">
        <v>71</v>
      </c>
      <c r="O405" s="96">
        <v>11240</v>
      </c>
      <c r="P405" s="12" t="s">
        <v>97</v>
      </c>
      <c r="Q405" s="17">
        <v>21000000</v>
      </c>
      <c r="R405" s="12" t="s">
        <v>56</v>
      </c>
      <c r="S405" s="96">
        <f>Q405/V405</f>
        <v>1868.3274021352313</v>
      </c>
      <c r="T405" s="12" t="s">
        <v>48</v>
      </c>
      <c r="U405" s="13" t="s">
        <v>3</v>
      </c>
      <c r="V405" s="96">
        <f>O405</f>
        <v>11240</v>
      </c>
      <c r="W405" s="96">
        <v>0</v>
      </c>
      <c r="X405" s="16">
        <v>285759.95</v>
      </c>
      <c r="Y405" s="16">
        <v>285759.95</v>
      </c>
      <c r="Z405" s="15" t="s">
        <v>58</v>
      </c>
      <c r="AA405" s="12" t="s">
        <v>58</v>
      </c>
      <c r="AB405" s="12" t="s">
        <v>140</v>
      </c>
      <c r="AC405" s="12" t="s">
        <v>57</v>
      </c>
      <c r="AD405" s="12" t="s">
        <v>2</v>
      </c>
      <c r="AE405" s="12" t="s">
        <v>2</v>
      </c>
      <c r="AF405" s="12" t="s">
        <v>80</v>
      </c>
      <c r="AG405" s="96">
        <v>0</v>
      </c>
      <c r="AH405" s="12" t="s">
        <v>48</v>
      </c>
      <c r="AI405" s="12" t="s">
        <v>48</v>
      </c>
    </row>
    <row r="406" spans="2:35" ht="14.5" x14ac:dyDescent="0.35">
      <c r="B406" s="107" t="s">
        <v>1202</v>
      </c>
      <c r="C406" s="12" t="s">
        <v>48</v>
      </c>
      <c r="D406" s="12" t="s">
        <v>75</v>
      </c>
      <c r="E406" s="12" t="s">
        <v>1199</v>
      </c>
      <c r="F406" s="12" t="s">
        <v>48</v>
      </c>
      <c r="G406" s="12" t="s">
        <v>1203</v>
      </c>
      <c r="H406" s="107" t="s">
        <v>1204</v>
      </c>
      <c r="I406" s="12" t="s">
        <v>78</v>
      </c>
      <c r="J406" s="12" t="s">
        <v>298</v>
      </c>
      <c r="K406" s="12" t="s">
        <v>294</v>
      </c>
      <c r="L406" s="12" t="s">
        <v>119</v>
      </c>
      <c r="M406" s="95">
        <v>45148</v>
      </c>
      <c r="N406" s="12" t="s">
        <v>72</v>
      </c>
      <c r="O406" s="96" t="s">
        <v>48</v>
      </c>
      <c r="P406" s="12"/>
      <c r="Q406" s="13">
        <v>136696</v>
      </c>
      <c r="R406" s="12" t="s">
        <v>72</v>
      </c>
      <c r="S406" s="96">
        <f>Q406/V406</f>
        <v>330.18357487922708</v>
      </c>
      <c r="T406" s="12" t="s">
        <v>48</v>
      </c>
      <c r="U406" s="13">
        <v>965</v>
      </c>
      <c r="V406" s="96">
        <v>414</v>
      </c>
      <c r="W406" s="96">
        <v>14</v>
      </c>
      <c r="X406" s="18">
        <v>113378.59</v>
      </c>
      <c r="Y406" s="18">
        <v>0</v>
      </c>
      <c r="Z406" s="16" t="s">
        <v>58</v>
      </c>
      <c r="AA406" s="12" t="s">
        <v>48</v>
      </c>
      <c r="AB406" s="12" t="s">
        <v>48</v>
      </c>
      <c r="AC406" s="12" t="s">
        <v>58</v>
      </c>
      <c r="AD406" s="12" t="s">
        <v>57</v>
      </c>
      <c r="AE406" s="12" t="s">
        <v>57</v>
      </c>
      <c r="AF406" s="12" t="s">
        <v>80</v>
      </c>
      <c r="AG406" s="96">
        <v>3</v>
      </c>
      <c r="AH406" s="12" t="s">
        <v>48</v>
      </c>
      <c r="AI406" s="12" t="s">
        <v>48</v>
      </c>
    </row>
    <row r="407" spans="2:35" ht="14.5" x14ac:dyDescent="0.35">
      <c r="B407" s="107" t="s">
        <v>1205</v>
      </c>
      <c r="C407" s="12" t="s">
        <v>48</v>
      </c>
      <c r="D407" s="12" t="s">
        <v>75</v>
      </c>
      <c r="E407" s="12" t="s">
        <v>1199</v>
      </c>
      <c r="F407" s="12" t="s">
        <v>48</v>
      </c>
      <c r="G407" s="12" t="s">
        <v>1206</v>
      </c>
      <c r="H407" s="107" t="s">
        <v>1207</v>
      </c>
      <c r="I407" s="12" t="s">
        <v>78</v>
      </c>
      <c r="J407" s="12" t="s">
        <v>54</v>
      </c>
      <c r="K407" s="12" t="s">
        <v>67</v>
      </c>
      <c r="L407" s="12" t="s">
        <v>119</v>
      </c>
      <c r="M407" s="95">
        <v>45412</v>
      </c>
      <c r="N407" s="12" t="s">
        <v>72</v>
      </c>
      <c r="O407" s="96" t="s">
        <v>48</v>
      </c>
      <c r="P407" s="12"/>
      <c r="Q407" s="13">
        <v>448566</v>
      </c>
      <c r="R407" s="12" t="s">
        <v>72</v>
      </c>
      <c r="S407" s="96">
        <f>Q407/V407</f>
        <v>485.9869989165764</v>
      </c>
      <c r="T407" s="12" t="s">
        <v>48</v>
      </c>
      <c r="U407" s="13">
        <v>10189</v>
      </c>
      <c r="V407" s="96">
        <v>923</v>
      </c>
      <c r="W407" s="96">
        <v>18</v>
      </c>
      <c r="X407" s="18">
        <v>859944</v>
      </c>
      <c r="Y407" s="18">
        <v>0</v>
      </c>
      <c r="Z407" s="16" t="s">
        <v>58</v>
      </c>
      <c r="AA407" s="12" t="s">
        <v>48</v>
      </c>
      <c r="AB407" s="12" t="s">
        <v>48</v>
      </c>
      <c r="AC407" s="12" t="s">
        <v>58</v>
      </c>
      <c r="AD407" s="12" t="s">
        <v>57</v>
      </c>
      <c r="AE407" s="12" t="s">
        <v>57</v>
      </c>
      <c r="AF407" s="12" t="s">
        <v>80</v>
      </c>
      <c r="AG407" s="96">
        <v>9</v>
      </c>
      <c r="AH407" s="12" t="s">
        <v>48</v>
      </c>
      <c r="AI407" s="12" t="s">
        <v>48</v>
      </c>
    </row>
    <row r="408" spans="2:35" ht="14.5" x14ac:dyDescent="0.35">
      <c r="B408" s="107" t="s">
        <v>1208</v>
      </c>
      <c r="C408" s="12" t="s">
        <v>48</v>
      </c>
      <c r="D408" s="12" t="s">
        <v>62</v>
      </c>
      <c r="E408" s="12" t="s">
        <v>1209</v>
      </c>
      <c r="F408" s="12" t="s">
        <v>48</v>
      </c>
      <c r="G408" s="94" t="s">
        <v>1210</v>
      </c>
      <c r="H408" s="107" t="s">
        <v>1211</v>
      </c>
      <c r="I408" s="12" t="s">
        <v>78</v>
      </c>
      <c r="J408" s="12" t="s">
        <v>128</v>
      </c>
      <c r="K408" s="12" t="s">
        <v>294</v>
      </c>
      <c r="L408" s="12" t="s">
        <v>119</v>
      </c>
      <c r="M408" s="95">
        <v>45768</v>
      </c>
      <c r="N408" s="12" t="s">
        <v>72</v>
      </c>
      <c r="O408" s="96" t="s">
        <v>48</v>
      </c>
      <c r="P408" s="12"/>
      <c r="Q408" s="13">
        <v>673595</v>
      </c>
      <c r="R408" s="12" t="s">
        <v>72</v>
      </c>
      <c r="S408" s="96">
        <f>Q408/V408</f>
        <v>214.38415022278804</v>
      </c>
      <c r="T408" s="12" t="s">
        <v>48</v>
      </c>
      <c r="U408" s="96">
        <v>0</v>
      </c>
      <c r="V408" s="96">
        <v>3142</v>
      </c>
      <c r="W408" s="96">
        <v>57</v>
      </c>
      <c r="X408" s="14">
        <v>461788</v>
      </c>
      <c r="Y408" s="14">
        <v>2543</v>
      </c>
      <c r="Z408" s="15" t="s">
        <v>57</v>
      </c>
      <c r="AA408" s="12" t="s">
        <v>48</v>
      </c>
      <c r="AB408" s="12" t="s">
        <v>48</v>
      </c>
      <c r="AC408" s="12" t="s">
        <v>58</v>
      </c>
      <c r="AD408" s="12" t="s">
        <v>57</v>
      </c>
      <c r="AE408" s="12" t="s">
        <v>57</v>
      </c>
      <c r="AF408" s="12" t="s">
        <v>59</v>
      </c>
      <c r="AG408" s="96">
        <v>6</v>
      </c>
      <c r="AH408" s="12" t="s">
        <v>48</v>
      </c>
      <c r="AI408" s="12" t="s">
        <v>48</v>
      </c>
    </row>
    <row r="409" spans="2:35" ht="14.5" x14ac:dyDescent="0.35">
      <c r="B409" s="107" t="s">
        <v>1212</v>
      </c>
      <c r="C409" s="12" t="s">
        <v>48</v>
      </c>
      <c r="D409" s="12" t="s">
        <v>62</v>
      </c>
      <c r="E409" s="12" t="s">
        <v>1209</v>
      </c>
      <c r="F409" s="12" t="s">
        <v>48</v>
      </c>
      <c r="G409" s="94" t="s">
        <v>1213</v>
      </c>
      <c r="H409" s="107" t="s">
        <v>1214</v>
      </c>
      <c r="I409" s="12" t="s">
        <v>78</v>
      </c>
      <c r="J409" s="12" t="s">
        <v>79</v>
      </c>
      <c r="K409" s="12" t="s">
        <v>294</v>
      </c>
      <c r="L409" s="12" t="s">
        <v>68</v>
      </c>
      <c r="M409" s="95">
        <v>46386</v>
      </c>
      <c r="N409" s="12" t="s">
        <v>71</v>
      </c>
      <c r="O409" s="96" t="s">
        <v>48</v>
      </c>
      <c r="P409" s="12"/>
      <c r="Q409" s="13">
        <v>418311</v>
      </c>
      <c r="R409" s="12" t="s">
        <v>56</v>
      </c>
      <c r="S409" s="96">
        <f>Q409/V409</f>
        <v>328.60251374705422</v>
      </c>
      <c r="T409" s="12" t="s">
        <v>48</v>
      </c>
      <c r="U409" s="96" t="s">
        <v>3</v>
      </c>
      <c r="V409" s="96">
        <v>1273</v>
      </c>
      <c r="W409" s="96">
        <v>33</v>
      </c>
      <c r="X409" s="14">
        <v>2864</v>
      </c>
      <c r="Y409" s="14">
        <v>2459</v>
      </c>
      <c r="Z409" s="15" t="s">
        <v>57</v>
      </c>
      <c r="AA409" s="12" t="s">
        <v>48</v>
      </c>
      <c r="AB409" s="12" t="s">
        <v>48</v>
      </c>
      <c r="AC409" s="12" t="s">
        <v>58</v>
      </c>
      <c r="AD409" s="12" t="s">
        <v>57</v>
      </c>
      <c r="AE409" s="12" t="s">
        <v>57</v>
      </c>
      <c r="AF409" s="12" t="s">
        <v>59</v>
      </c>
      <c r="AG409" s="96">
        <v>0</v>
      </c>
      <c r="AH409" s="12" t="s">
        <v>48</v>
      </c>
      <c r="AI409" s="12" t="s">
        <v>48</v>
      </c>
    </row>
    <row r="410" spans="2:35" ht="14.5" x14ac:dyDescent="0.35">
      <c r="B410" s="107" t="s">
        <v>1215</v>
      </c>
      <c r="C410" s="12" t="s">
        <v>48</v>
      </c>
      <c r="D410" s="12" t="s">
        <v>62</v>
      </c>
      <c r="E410" s="12" t="s">
        <v>1209</v>
      </c>
      <c r="F410" s="12" t="s">
        <v>48</v>
      </c>
      <c r="G410" s="94" t="s">
        <v>1216</v>
      </c>
      <c r="H410" s="107" t="s">
        <v>1214</v>
      </c>
      <c r="I410" s="12" t="s">
        <v>78</v>
      </c>
      <c r="J410" s="12" t="s">
        <v>128</v>
      </c>
      <c r="K410" s="12" t="s">
        <v>294</v>
      </c>
      <c r="L410" s="12" t="s">
        <v>68</v>
      </c>
      <c r="M410" s="95">
        <v>46380</v>
      </c>
      <c r="N410" s="12" t="s">
        <v>71</v>
      </c>
      <c r="O410" s="96" t="s">
        <v>48</v>
      </c>
      <c r="P410" s="12"/>
      <c r="Q410" s="13">
        <v>16658</v>
      </c>
      <c r="R410" s="12" t="s">
        <v>56</v>
      </c>
      <c r="S410" s="96" t="s">
        <v>3</v>
      </c>
      <c r="T410" s="12" t="s">
        <v>48</v>
      </c>
      <c r="U410" s="96" t="s">
        <v>3</v>
      </c>
      <c r="V410" s="96">
        <v>0</v>
      </c>
      <c r="W410" s="96">
        <v>21</v>
      </c>
      <c r="X410" s="14">
        <v>869.56999999999994</v>
      </c>
      <c r="Y410" s="14">
        <v>0</v>
      </c>
      <c r="Z410" s="15" t="s">
        <v>57</v>
      </c>
      <c r="AA410" s="12" t="s">
        <v>48</v>
      </c>
      <c r="AB410" s="12" t="s">
        <v>48</v>
      </c>
      <c r="AC410" s="12" t="s">
        <v>58</v>
      </c>
      <c r="AD410" s="12" t="s">
        <v>57</v>
      </c>
      <c r="AE410" s="12" t="s">
        <v>57</v>
      </c>
      <c r="AF410" s="12" t="s">
        <v>59</v>
      </c>
      <c r="AG410" s="96">
        <v>4</v>
      </c>
      <c r="AH410" s="12" t="s">
        <v>48</v>
      </c>
      <c r="AI410" s="12" t="s">
        <v>48</v>
      </c>
    </row>
    <row r="411" spans="2:35" ht="14.5" x14ac:dyDescent="0.35">
      <c r="B411" s="107" t="s">
        <v>1217</v>
      </c>
      <c r="C411" s="12" t="s">
        <v>48</v>
      </c>
      <c r="D411" s="12" t="s">
        <v>62</v>
      </c>
      <c r="E411" s="12" t="s">
        <v>1209</v>
      </c>
      <c r="F411" s="12" t="s">
        <v>48</v>
      </c>
      <c r="G411" s="12" t="s">
        <v>1218</v>
      </c>
      <c r="H411" s="107" t="s">
        <v>1219</v>
      </c>
      <c r="I411" s="12" t="s">
        <v>78</v>
      </c>
      <c r="J411" s="12" t="s">
        <v>128</v>
      </c>
      <c r="K411" s="12" t="s">
        <v>55</v>
      </c>
      <c r="L411" s="12"/>
      <c r="M411" s="95" t="s">
        <v>48</v>
      </c>
      <c r="N411" s="12"/>
      <c r="O411" s="96" t="s">
        <v>48</v>
      </c>
      <c r="P411" s="12"/>
      <c r="Q411" s="13">
        <v>0</v>
      </c>
      <c r="R411" s="12"/>
      <c r="S411" s="96">
        <v>0</v>
      </c>
      <c r="T411" s="12" t="s">
        <v>48</v>
      </c>
      <c r="U411" s="96">
        <v>0</v>
      </c>
      <c r="V411" s="96">
        <v>0</v>
      </c>
      <c r="W411" s="96">
        <v>0</v>
      </c>
      <c r="X411" s="14">
        <v>0</v>
      </c>
      <c r="Y411" s="14">
        <v>0</v>
      </c>
      <c r="Z411" s="15" t="s">
        <v>57</v>
      </c>
      <c r="AA411" s="12" t="s">
        <v>48</v>
      </c>
      <c r="AB411" s="12" t="s">
        <v>48</v>
      </c>
      <c r="AC411" s="12" t="s">
        <v>58</v>
      </c>
      <c r="AD411" s="12" t="s">
        <v>57</v>
      </c>
      <c r="AE411" s="12" t="s">
        <v>57</v>
      </c>
      <c r="AF411" s="12" t="s">
        <v>80</v>
      </c>
      <c r="AG411" s="96">
        <v>0</v>
      </c>
      <c r="AH411" s="12" t="s">
        <v>48</v>
      </c>
      <c r="AI411" s="12" t="s">
        <v>48</v>
      </c>
    </row>
    <row r="412" spans="2:35" ht="14.5" x14ac:dyDescent="0.35">
      <c r="B412" s="107" t="s">
        <v>120</v>
      </c>
      <c r="C412" s="12" t="s">
        <v>48</v>
      </c>
      <c r="D412" s="12" t="s">
        <v>75</v>
      </c>
      <c r="E412" s="12" t="s">
        <v>62</v>
      </c>
      <c r="F412" s="12" t="s">
        <v>48</v>
      </c>
      <c r="G412" s="12" t="s">
        <v>1220</v>
      </c>
      <c r="H412" s="107" t="s">
        <v>1221</v>
      </c>
      <c r="I412" s="12" t="s">
        <v>78</v>
      </c>
      <c r="J412" s="12"/>
      <c r="K412" s="12" t="s">
        <v>55</v>
      </c>
      <c r="L412" s="12"/>
      <c r="M412" s="95" t="s">
        <v>48</v>
      </c>
      <c r="N412" s="12"/>
      <c r="O412" s="96" t="s">
        <v>48</v>
      </c>
      <c r="P412" s="12"/>
      <c r="Q412" s="13">
        <v>0</v>
      </c>
      <c r="R412" s="12"/>
      <c r="S412" s="96">
        <v>0</v>
      </c>
      <c r="T412" s="12" t="s">
        <v>48</v>
      </c>
      <c r="U412" s="96">
        <v>0</v>
      </c>
      <c r="V412" s="96">
        <v>0</v>
      </c>
      <c r="W412" s="96">
        <v>0</v>
      </c>
      <c r="X412" s="14">
        <v>0</v>
      </c>
      <c r="Y412" s="14">
        <v>-1582.04</v>
      </c>
      <c r="Z412" s="15" t="s">
        <v>57</v>
      </c>
      <c r="AA412" s="12" t="s">
        <v>48</v>
      </c>
      <c r="AB412" s="12" t="s">
        <v>48</v>
      </c>
      <c r="AC412" s="12" t="s">
        <v>58</v>
      </c>
      <c r="AD412" s="12" t="s">
        <v>57</v>
      </c>
      <c r="AE412" s="12" t="s">
        <v>57</v>
      </c>
      <c r="AF412" s="12" t="s">
        <v>80</v>
      </c>
      <c r="AG412" s="96">
        <v>0</v>
      </c>
      <c r="AH412" s="12" t="s">
        <v>48</v>
      </c>
      <c r="AI412" s="12" t="s">
        <v>48</v>
      </c>
    </row>
    <row r="413" spans="2:35" ht="14.5" x14ac:dyDescent="0.35">
      <c r="B413" s="107" t="s">
        <v>1222</v>
      </c>
      <c r="C413" s="12" t="s">
        <v>48</v>
      </c>
      <c r="D413" s="12" t="s">
        <v>62</v>
      </c>
      <c r="E413" s="12" t="s">
        <v>62</v>
      </c>
      <c r="F413" s="12" t="s">
        <v>48</v>
      </c>
      <c r="G413" s="12" t="s">
        <v>1223</v>
      </c>
      <c r="H413" s="107" t="s">
        <v>1224</v>
      </c>
      <c r="I413" s="12" t="s">
        <v>78</v>
      </c>
      <c r="J413" s="12" t="s">
        <v>128</v>
      </c>
      <c r="K413" s="12" t="s">
        <v>294</v>
      </c>
      <c r="L413" s="12" t="s">
        <v>84</v>
      </c>
      <c r="M413" s="95">
        <v>45901</v>
      </c>
      <c r="N413" s="12" t="s">
        <v>71</v>
      </c>
      <c r="O413" s="96" t="s">
        <v>48</v>
      </c>
      <c r="P413" s="12"/>
      <c r="Q413" s="13">
        <v>309087</v>
      </c>
      <c r="R413" s="12" t="s">
        <v>56</v>
      </c>
      <c r="S413" s="96"/>
      <c r="T413" s="12" t="s">
        <v>48</v>
      </c>
      <c r="U413" s="13" t="s">
        <v>3</v>
      </c>
      <c r="V413" s="96">
        <v>554</v>
      </c>
      <c r="W413" s="96">
        <v>6</v>
      </c>
      <c r="X413" s="14">
        <v>266979</v>
      </c>
      <c r="Y413" s="14">
        <v>216126</v>
      </c>
      <c r="Z413" s="15" t="s">
        <v>57</v>
      </c>
      <c r="AA413" s="12" t="s">
        <v>48</v>
      </c>
      <c r="AB413" s="12" t="s">
        <v>48</v>
      </c>
      <c r="AC413" s="12" t="s">
        <v>57</v>
      </c>
      <c r="AD413" s="12" t="s">
        <v>57</v>
      </c>
      <c r="AE413" s="12" t="s">
        <v>57</v>
      </c>
      <c r="AF413" s="12" t="s">
        <v>59</v>
      </c>
      <c r="AG413" s="96">
        <v>2</v>
      </c>
      <c r="AH413" s="12" t="s">
        <v>48</v>
      </c>
      <c r="AI413" s="12" t="s">
        <v>48</v>
      </c>
    </row>
    <row r="414" spans="2:35" ht="14.5" x14ac:dyDescent="0.35">
      <c r="B414" s="107" t="s">
        <v>1225</v>
      </c>
      <c r="C414" s="12" t="s">
        <v>48</v>
      </c>
      <c r="D414" s="12" t="s">
        <v>75</v>
      </c>
      <c r="E414" s="12" t="s">
        <v>62</v>
      </c>
      <c r="F414" s="12" t="s">
        <v>48</v>
      </c>
      <c r="G414" s="12" t="s">
        <v>1226</v>
      </c>
      <c r="H414" s="107" t="s">
        <v>1227</v>
      </c>
      <c r="I414" s="12" t="s">
        <v>78</v>
      </c>
      <c r="J414" s="12" t="s">
        <v>298</v>
      </c>
      <c r="K414" s="12" t="s">
        <v>294</v>
      </c>
      <c r="L414" s="12" t="s">
        <v>84</v>
      </c>
      <c r="M414" s="95">
        <v>45408</v>
      </c>
      <c r="N414" s="12" t="s">
        <v>72</v>
      </c>
      <c r="O414" s="96" t="s">
        <v>48</v>
      </c>
      <c r="P414" s="12"/>
      <c r="Q414" s="13">
        <v>71220</v>
      </c>
      <c r="R414" s="12" t="s">
        <v>56</v>
      </c>
      <c r="S414" s="96">
        <f>Q414/V414</f>
        <v>311.00436681222709</v>
      </c>
      <c r="T414" s="12" t="s">
        <v>48</v>
      </c>
      <c r="U414" s="13">
        <v>900</v>
      </c>
      <c r="V414" s="96">
        <v>229</v>
      </c>
      <c r="W414" s="96">
        <v>0</v>
      </c>
      <c r="X414" s="18">
        <v>210029</v>
      </c>
      <c r="Y414" s="18">
        <v>269</v>
      </c>
      <c r="Z414" s="16" t="s">
        <v>58</v>
      </c>
      <c r="AA414" s="12" t="s">
        <v>48</v>
      </c>
      <c r="AB414" s="12" t="s">
        <v>48</v>
      </c>
      <c r="AC414" s="12" t="s">
        <v>57</v>
      </c>
      <c r="AD414" s="12" t="s">
        <v>57</v>
      </c>
      <c r="AE414" s="12" t="s">
        <v>57</v>
      </c>
      <c r="AF414" s="12" t="s">
        <v>80</v>
      </c>
      <c r="AG414" s="96">
        <v>0</v>
      </c>
      <c r="AH414" s="12" t="s">
        <v>48</v>
      </c>
      <c r="AI414" s="12" t="s">
        <v>48</v>
      </c>
    </row>
    <row r="415" spans="2:35" ht="14.5" x14ac:dyDescent="0.35">
      <c r="B415" s="107" t="s">
        <v>1228</v>
      </c>
      <c r="C415" s="12" t="s">
        <v>48</v>
      </c>
      <c r="D415" s="12" t="s">
        <v>75</v>
      </c>
      <c r="E415" s="12" t="s">
        <v>1229</v>
      </c>
      <c r="F415" s="12" t="s">
        <v>48</v>
      </c>
      <c r="G415" s="94" t="s">
        <v>1230</v>
      </c>
      <c r="H415" s="108" t="s">
        <v>1231</v>
      </c>
      <c r="I415" s="12" t="s">
        <v>53</v>
      </c>
      <c r="J415" s="12" t="s">
        <v>128</v>
      </c>
      <c r="K415" s="12" t="s">
        <v>55</v>
      </c>
      <c r="L415" s="12"/>
      <c r="M415" s="95" t="s">
        <v>48</v>
      </c>
      <c r="N415" s="12"/>
      <c r="O415" s="96" t="s">
        <v>48</v>
      </c>
      <c r="P415" s="12"/>
      <c r="Q415" s="13">
        <v>5000</v>
      </c>
      <c r="R415" s="12" t="s">
        <v>56</v>
      </c>
      <c r="S415" s="96">
        <v>0</v>
      </c>
      <c r="T415" s="12" t="s">
        <v>48</v>
      </c>
      <c r="U415" s="13">
        <v>0</v>
      </c>
      <c r="V415" s="96">
        <v>0</v>
      </c>
      <c r="W415" s="96" t="s">
        <v>60</v>
      </c>
      <c r="X415" s="14">
        <v>0</v>
      </c>
      <c r="Y415" s="14">
        <v>0</v>
      </c>
      <c r="Z415" s="15" t="s">
        <v>57</v>
      </c>
      <c r="AA415" s="12" t="s">
        <v>48</v>
      </c>
      <c r="AB415" s="12" t="s">
        <v>48</v>
      </c>
      <c r="AC415" s="12" t="s">
        <v>57</v>
      </c>
      <c r="AD415" s="12" t="s">
        <v>57</v>
      </c>
      <c r="AE415" s="12" t="s">
        <v>57</v>
      </c>
      <c r="AF415" s="12" t="s">
        <v>59</v>
      </c>
      <c r="AG415" s="96" t="s">
        <v>60</v>
      </c>
      <c r="AH415" s="12" t="s">
        <v>48</v>
      </c>
      <c r="AI415" s="12" t="s">
        <v>48</v>
      </c>
    </row>
    <row r="416" spans="2:35" ht="14.5" x14ac:dyDescent="0.35">
      <c r="B416" s="107" t="s">
        <v>1232</v>
      </c>
      <c r="C416" s="12" t="s">
        <v>48</v>
      </c>
      <c r="D416" s="12" t="s">
        <v>75</v>
      </c>
      <c r="E416" s="12" t="s">
        <v>1229</v>
      </c>
      <c r="F416" s="12" t="s">
        <v>48</v>
      </c>
      <c r="G416" s="12" t="s">
        <v>1233</v>
      </c>
      <c r="H416" s="107" t="s">
        <v>1234</v>
      </c>
      <c r="I416" s="12" t="s">
        <v>53</v>
      </c>
      <c r="J416" s="12" t="s">
        <v>79</v>
      </c>
      <c r="K416" s="12" t="s">
        <v>67</v>
      </c>
      <c r="L416" s="12" t="s">
        <v>68</v>
      </c>
      <c r="M416" s="95">
        <v>45728</v>
      </c>
      <c r="N416" s="12" t="s">
        <v>71</v>
      </c>
      <c r="O416" s="96" t="s">
        <v>48</v>
      </c>
      <c r="P416" s="12"/>
      <c r="Q416" s="13">
        <v>487338</v>
      </c>
      <c r="R416" s="12" t="s">
        <v>56</v>
      </c>
      <c r="S416" s="96">
        <f>Q416/V416</f>
        <v>211.97825141365811</v>
      </c>
      <c r="T416" s="12" t="s">
        <v>48</v>
      </c>
      <c r="U416" s="96" t="s">
        <v>3</v>
      </c>
      <c r="V416" s="96">
        <v>2299</v>
      </c>
      <c r="W416" s="96">
        <v>27</v>
      </c>
      <c r="X416" s="14">
        <v>7533</v>
      </c>
      <c r="Y416" s="14">
        <v>575</v>
      </c>
      <c r="Z416" s="15" t="s">
        <v>57</v>
      </c>
      <c r="AA416" s="12" t="s">
        <v>48</v>
      </c>
      <c r="AB416" s="12" t="s">
        <v>48</v>
      </c>
      <c r="AC416" s="12" t="s">
        <v>57</v>
      </c>
      <c r="AD416" s="12" t="s">
        <v>57</v>
      </c>
      <c r="AE416" s="12" t="s">
        <v>57</v>
      </c>
      <c r="AF416" s="12" t="s">
        <v>80</v>
      </c>
      <c r="AG416" s="96">
        <v>8</v>
      </c>
      <c r="AH416" s="12" t="s">
        <v>48</v>
      </c>
      <c r="AI416" s="12" t="s">
        <v>48</v>
      </c>
    </row>
    <row r="417" spans="2:35" ht="14.5" x14ac:dyDescent="0.35">
      <c r="B417" s="107" t="s">
        <v>1235</v>
      </c>
      <c r="C417" s="12" t="s">
        <v>48</v>
      </c>
      <c r="D417" s="12" t="s">
        <v>75</v>
      </c>
      <c r="E417" s="12" t="s">
        <v>1229</v>
      </c>
      <c r="F417" s="12" t="s">
        <v>48</v>
      </c>
      <c r="G417" s="12" t="s">
        <v>1236</v>
      </c>
      <c r="H417" s="107" t="s">
        <v>1237</v>
      </c>
      <c r="I417" s="12" t="s">
        <v>53</v>
      </c>
      <c r="J417" s="12" t="s">
        <v>128</v>
      </c>
      <c r="K417" s="12" t="s">
        <v>67</v>
      </c>
      <c r="L417" s="12" t="s">
        <v>68</v>
      </c>
      <c r="M417" s="95">
        <v>47311</v>
      </c>
      <c r="N417" s="12" t="s">
        <v>71</v>
      </c>
      <c r="O417" s="96" t="s">
        <v>48</v>
      </c>
      <c r="P417" s="12"/>
      <c r="Q417" s="13">
        <v>10000</v>
      </c>
      <c r="R417" s="12" t="s">
        <v>56</v>
      </c>
      <c r="S417" s="96">
        <v>0</v>
      </c>
      <c r="T417" s="12" t="s">
        <v>48</v>
      </c>
      <c r="U417" s="96" t="s">
        <v>3</v>
      </c>
      <c r="V417" s="96">
        <v>0</v>
      </c>
      <c r="W417" s="96">
        <v>0</v>
      </c>
      <c r="X417" s="14">
        <v>0</v>
      </c>
      <c r="Y417" s="14">
        <v>0</v>
      </c>
      <c r="Z417" s="15" t="s">
        <v>57</v>
      </c>
      <c r="AA417" s="12" t="s">
        <v>48</v>
      </c>
      <c r="AB417" s="12" t="s">
        <v>48</v>
      </c>
      <c r="AC417" s="12" t="s">
        <v>57</v>
      </c>
      <c r="AD417" s="12" t="s">
        <v>57</v>
      </c>
      <c r="AE417" s="12" t="s">
        <v>57</v>
      </c>
      <c r="AF417" s="12" t="s">
        <v>80</v>
      </c>
      <c r="AG417" s="96">
        <v>0</v>
      </c>
      <c r="AH417" s="12" t="s">
        <v>48</v>
      </c>
      <c r="AI417" s="12" t="s">
        <v>48</v>
      </c>
    </row>
    <row r="418" spans="2:35" ht="14.5" x14ac:dyDescent="0.35">
      <c r="B418" s="107" t="s">
        <v>1238</v>
      </c>
      <c r="C418" s="12" t="s">
        <v>48</v>
      </c>
      <c r="D418" s="12" t="s">
        <v>75</v>
      </c>
      <c r="E418" s="12" t="s">
        <v>1229</v>
      </c>
      <c r="F418" s="12" t="s">
        <v>48</v>
      </c>
      <c r="G418" s="12" t="s">
        <v>1239</v>
      </c>
      <c r="H418" s="107" t="s">
        <v>1240</v>
      </c>
      <c r="I418" s="12" t="s">
        <v>53</v>
      </c>
      <c r="J418" s="12" t="s">
        <v>79</v>
      </c>
      <c r="K418" s="12" t="s">
        <v>67</v>
      </c>
      <c r="L418" s="12" t="s">
        <v>68</v>
      </c>
      <c r="M418" s="95">
        <v>46219</v>
      </c>
      <c r="N418" s="12" t="s">
        <v>71</v>
      </c>
      <c r="O418" s="96" t="s">
        <v>48</v>
      </c>
      <c r="P418" s="12"/>
      <c r="Q418" s="13">
        <v>59549</v>
      </c>
      <c r="R418" s="12" t="s">
        <v>56</v>
      </c>
      <c r="S418" s="96">
        <f>Q418/V418</f>
        <v>102.14236706689537</v>
      </c>
      <c r="T418" s="12" t="s">
        <v>48</v>
      </c>
      <c r="U418" s="96" t="s">
        <v>3</v>
      </c>
      <c r="V418" s="96">
        <v>583</v>
      </c>
      <c r="W418" s="96">
        <v>10</v>
      </c>
      <c r="X418" s="14">
        <v>2322.1999999999998</v>
      </c>
      <c r="Y418" s="14">
        <v>0</v>
      </c>
      <c r="Z418" s="15" t="s">
        <v>57</v>
      </c>
      <c r="AA418" s="12" t="s">
        <v>48</v>
      </c>
      <c r="AB418" s="12" t="s">
        <v>48</v>
      </c>
      <c r="AC418" s="12" t="s">
        <v>57</v>
      </c>
      <c r="AD418" s="12" t="s">
        <v>57</v>
      </c>
      <c r="AE418" s="12" t="s">
        <v>57</v>
      </c>
      <c r="AF418" s="12" t="s">
        <v>80</v>
      </c>
      <c r="AG418" s="96">
        <v>3</v>
      </c>
      <c r="AH418" s="12" t="s">
        <v>48</v>
      </c>
      <c r="AI418" s="12" t="s">
        <v>48</v>
      </c>
    </row>
    <row r="419" spans="2:35" ht="14.5" x14ac:dyDescent="0.35">
      <c r="B419" s="107" t="s">
        <v>120</v>
      </c>
      <c r="C419" s="12" t="s">
        <v>48</v>
      </c>
      <c r="D419" s="12" t="s">
        <v>62</v>
      </c>
      <c r="E419" s="12" t="s">
        <v>1229</v>
      </c>
      <c r="F419" s="12" t="s">
        <v>48</v>
      </c>
      <c r="G419" s="12" t="s">
        <v>1241</v>
      </c>
      <c r="H419" s="107" t="s">
        <v>1242</v>
      </c>
      <c r="I419" s="12" t="s">
        <v>53</v>
      </c>
      <c r="J419" s="12"/>
      <c r="K419" s="12" t="s">
        <v>294</v>
      </c>
      <c r="L419" s="12" t="s">
        <v>68</v>
      </c>
      <c r="M419" s="95">
        <v>46814</v>
      </c>
      <c r="N419" s="12" t="s">
        <v>71</v>
      </c>
      <c r="O419" s="96" t="s">
        <v>48</v>
      </c>
      <c r="P419" s="12"/>
      <c r="Q419" s="13">
        <v>0</v>
      </c>
      <c r="R419" s="12" t="s">
        <v>56</v>
      </c>
      <c r="S419" s="96">
        <v>0</v>
      </c>
      <c r="T419" s="12" t="s">
        <v>48</v>
      </c>
      <c r="U419" s="96" t="s">
        <v>3</v>
      </c>
      <c r="V419" s="96">
        <v>0</v>
      </c>
      <c r="W419" s="96">
        <v>0</v>
      </c>
      <c r="X419" s="14">
        <v>0</v>
      </c>
      <c r="Y419" s="14">
        <v>0</v>
      </c>
      <c r="Z419" s="15" t="s">
        <v>57</v>
      </c>
      <c r="AA419" s="12" t="s">
        <v>48</v>
      </c>
      <c r="AB419" s="12" t="s">
        <v>48</v>
      </c>
      <c r="AC419" s="12" t="s">
        <v>57</v>
      </c>
      <c r="AD419" s="12" t="s">
        <v>2</v>
      </c>
      <c r="AE419" s="12" t="s">
        <v>2</v>
      </c>
      <c r="AF419" s="12" t="s">
        <v>80</v>
      </c>
      <c r="AG419" s="96">
        <v>0</v>
      </c>
      <c r="AH419" s="12" t="s">
        <v>48</v>
      </c>
      <c r="AI419" s="12" t="s">
        <v>48</v>
      </c>
    </row>
    <row r="420" spans="2:35" ht="14.5" x14ac:dyDescent="0.35">
      <c r="B420" s="107" t="s">
        <v>1243</v>
      </c>
      <c r="C420" s="12" t="s">
        <v>48</v>
      </c>
      <c r="D420" s="12" t="s">
        <v>75</v>
      </c>
      <c r="E420" s="12" t="s">
        <v>1229</v>
      </c>
      <c r="F420" s="12" t="s">
        <v>48</v>
      </c>
      <c r="G420" s="12" t="s">
        <v>1244</v>
      </c>
      <c r="H420" s="107" t="s">
        <v>1245</v>
      </c>
      <c r="I420" s="12" t="s">
        <v>53</v>
      </c>
      <c r="J420" s="12" t="s">
        <v>79</v>
      </c>
      <c r="K420" s="12" t="s">
        <v>55</v>
      </c>
      <c r="L420" s="12"/>
      <c r="M420" s="95" t="s">
        <v>48</v>
      </c>
      <c r="N420" s="12"/>
      <c r="O420" s="96" t="s">
        <v>48</v>
      </c>
      <c r="P420" s="12"/>
      <c r="Q420" s="13">
        <v>5000</v>
      </c>
      <c r="R420" s="12" t="s">
        <v>56</v>
      </c>
      <c r="S420" s="96">
        <v>0</v>
      </c>
      <c r="T420" s="12" t="s">
        <v>48</v>
      </c>
      <c r="U420" s="96">
        <v>0</v>
      </c>
      <c r="V420" s="96">
        <v>0</v>
      </c>
      <c r="W420" s="96" t="s">
        <v>60</v>
      </c>
      <c r="X420" s="14">
        <v>0</v>
      </c>
      <c r="Y420" s="14"/>
      <c r="Z420" s="15" t="s">
        <v>57</v>
      </c>
      <c r="AA420" s="12" t="s">
        <v>48</v>
      </c>
      <c r="AB420" s="12" t="s">
        <v>48</v>
      </c>
      <c r="AC420" s="12" t="s">
        <v>57</v>
      </c>
      <c r="AD420" s="12" t="s">
        <v>57</v>
      </c>
      <c r="AE420" s="12" t="s">
        <v>57</v>
      </c>
      <c r="AF420" s="12" t="s">
        <v>80</v>
      </c>
      <c r="AG420" s="96" t="s">
        <v>60</v>
      </c>
      <c r="AH420" s="12" t="s">
        <v>48</v>
      </c>
      <c r="AI420" s="12" t="s">
        <v>48</v>
      </c>
    </row>
    <row r="421" spans="2:35" ht="14.5" x14ac:dyDescent="0.35">
      <c r="B421" s="107" t="s">
        <v>1246</v>
      </c>
      <c r="C421" s="12" t="s">
        <v>48</v>
      </c>
      <c r="D421" s="12" t="s">
        <v>62</v>
      </c>
      <c r="E421" s="12" t="s">
        <v>1229</v>
      </c>
      <c r="F421" s="12" t="s">
        <v>48</v>
      </c>
      <c r="G421" s="12" t="s">
        <v>1247</v>
      </c>
      <c r="H421" s="107" t="s">
        <v>1248</v>
      </c>
      <c r="I421" s="12" t="s">
        <v>53</v>
      </c>
      <c r="J421" s="12" t="s">
        <v>79</v>
      </c>
      <c r="K421" s="12" t="s">
        <v>67</v>
      </c>
      <c r="L421" s="12" t="s">
        <v>68</v>
      </c>
      <c r="M421" s="95">
        <v>46240</v>
      </c>
      <c r="N421" s="12" t="s">
        <v>71</v>
      </c>
      <c r="O421" s="96" t="s">
        <v>48</v>
      </c>
      <c r="P421" s="12"/>
      <c r="Q421" s="13">
        <v>235365.61</v>
      </c>
      <c r="R421" s="12" t="s">
        <v>56</v>
      </c>
      <c r="S421" s="96">
        <f>Q421/V421</f>
        <v>203.0764538395168</v>
      </c>
      <c r="T421" s="12" t="s">
        <v>48</v>
      </c>
      <c r="U421" s="96" t="s">
        <v>3</v>
      </c>
      <c r="V421" s="96">
        <v>1159</v>
      </c>
      <c r="W421" s="96">
        <v>6</v>
      </c>
      <c r="X421" s="14">
        <v>0</v>
      </c>
      <c r="Y421" s="14">
        <v>0</v>
      </c>
      <c r="Z421" s="15" t="s">
        <v>57</v>
      </c>
      <c r="AA421" s="12" t="s">
        <v>48</v>
      </c>
      <c r="AB421" s="12" t="s">
        <v>48</v>
      </c>
      <c r="AC421" s="12" t="s">
        <v>57</v>
      </c>
      <c r="AD421" s="12" t="s">
        <v>57</v>
      </c>
      <c r="AE421" s="12" t="s">
        <v>57</v>
      </c>
      <c r="AF421" s="12" t="s">
        <v>80</v>
      </c>
      <c r="AG421" s="96">
        <v>5</v>
      </c>
      <c r="AH421" s="12" t="s">
        <v>48</v>
      </c>
      <c r="AI421" s="12" t="s">
        <v>48</v>
      </c>
    </row>
    <row r="422" spans="2:35" ht="14.5" x14ac:dyDescent="0.35">
      <c r="B422" s="107" t="s">
        <v>1249</v>
      </c>
      <c r="C422" s="12" t="s">
        <v>48</v>
      </c>
      <c r="D422" s="12" t="s">
        <v>62</v>
      </c>
      <c r="E422" s="12" t="s">
        <v>1229</v>
      </c>
      <c r="F422" s="12" t="s">
        <v>48</v>
      </c>
      <c r="G422" s="12" t="s">
        <v>1250</v>
      </c>
      <c r="H422" s="107" t="s">
        <v>1251</v>
      </c>
      <c r="I422" s="12" t="s">
        <v>53</v>
      </c>
      <c r="J422" s="12" t="s">
        <v>79</v>
      </c>
      <c r="K422" s="12" t="s">
        <v>294</v>
      </c>
      <c r="L422" s="12" t="s">
        <v>68</v>
      </c>
      <c r="M422" s="95">
        <v>46513</v>
      </c>
      <c r="N422" s="12" t="s">
        <v>71</v>
      </c>
      <c r="O422" s="96" t="s">
        <v>48</v>
      </c>
      <c r="P422" s="12"/>
      <c r="Q422" s="13">
        <v>10000</v>
      </c>
      <c r="R422" s="12" t="s">
        <v>56</v>
      </c>
      <c r="S422" s="96">
        <v>0</v>
      </c>
      <c r="T422" s="12"/>
      <c r="U422" s="13" t="s">
        <v>3</v>
      </c>
      <c r="V422" s="96">
        <v>0</v>
      </c>
      <c r="W422" s="96">
        <v>0</v>
      </c>
      <c r="X422" s="14">
        <v>928.41</v>
      </c>
      <c r="Y422" s="14">
        <v>0</v>
      </c>
      <c r="Z422" s="15" t="s">
        <v>57</v>
      </c>
      <c r="AA422" s="12" t="s">
        <v>48</v>
      </c>
      <c r="AB422" s="12" t="s">
        <v>48</v>
      </c>
      <c r="AC422" s="12" t="s">
        <v>57</v>
      </c>
      <c r="AD422" s="12" t="s">
        <v>2</v>
      </c>
      <c r="AE422" s="12" t="s">
        <v>2</v>
      </c>
      <c r="AF422" s="12" t="s">
        <v>80</v>
      </c>
      <c r="AG422" s="96">
        <v>0</v>
      </c>
      <c r="AH422" s="12" t="s">
        <v>48</v>
      </c>
      <c r="AI422" s="12" t="s">
        <v>48</v>
      </c>
    </row>
    <row r="423" spans="2:35" ht="14.5" x14ac:dyDescent="0.35">
      <c r="B423" s="107" t="s">
        <v>1252</v>
      </c>
      <c r="C423" s="12" t="s">
        <v>48</v>
      </c>
      <c r="D423" s="12" t="s">
        <v>62</v>
      </c>
      <c r="E423" s="12" t="s">
        <v>1229</v>
      </c>
      <c r="F423" s="12" t="s">
        <v>48</v>
      </c>
      <c r="G423" s="12" t="s">
        <v>1253</v>
      </c>
      <c r="H423" s="107" t="s">
        <v>1254</v>
      </c>
      <c r="I423" s="12" t="s">
        <v>53</v>
      </c>
      <c r="J423" s="12" t="s">
        <v>298</v>
      </c>
      <c r="K423" s="12" t="s">
        <v>294</v>
      </c>
      <c r="L423" s="12" t="s">
        <v>68</v>
      </c>
      <c r="M423" s="95">
        <v>46862</v>
      </c>
      <c r="N423" s="12" t="s">
        <v>71</v>
      </c>
      <c r="O423" s="96" t="s">
        <v>48</v>
      </c>
      <c r="P423" s="12"/>
      <c r="Q423" s="13">
        <v>301939</v>
      </c>
      <c r="R423" s="12" t="s">
        <v>56</v>
      </c>
      <c r="S423" s="96">
        <f>Q423/V423</f>
        <v>164.54441416893732</v>
      </c>
      <c r="T423" s="12" t="s">
        <v>48</v>
      </c>
      <c r="U423" s="96" t="s">
        <v>3</v>
      </c>
      <c r="V423" s="96">
        <v>1835</v>
      </c>
      <c r="W423" s="96">
        <v>15</v>
      </c>
      <c r="X423" s="14">
        <v>2392</v>
      </c>
      <c r="Y423" s="14">
        <v>2392</v>
      </c>
      <c r="Z423" s="15" t="s">
        <v>57</v>
      </c>
      <c r="AA423" s="12" t="s">
        <v>48</v>
      </c>
      <c r="AB423" s="12" t="s">
        <v>48</v>
      </c>
      <c r="AC423" s="12" t="s">
        <v>57</v>
      </c>
      <c r="AD423" s="12" t="s">
        <v>57</v>
      </c>
      <c r="AE423" s="12" t="s">
        <v>57</v>
      </c>
      <c r="AF423" s="12" t="s">
        <v>59</v>
      </c>
      <c r="AG423" s="96">
        <v>7</v>
      </c>
      <c r="AH423" s="12" t="s">
        <v>48</v>
      </c>
      <c r="AI423" s="12" t="s">
        <v>48</v>
      </c>
    </row>
    <row r="424" spans="2:35" ht="14.5" x14ac:dyDescent="0.35">
      <c r="B424" s="107" t="s">
        <v>1255</v>
      </c>
      <c r="C424" s="12" t="s">
        <v>48</v>
      </c>
      <c r="D424" s="12" t="s">
        <v>75</v>
      </c>
      <c r="E424" s="12" t="s">
        <v>1229</v>
      </c>
      <c r="F424" s="12" t="s">
        <v>48</v>
      </c>
      <c r="G424" s="12" t="s">
        <v>1256</v>
      </c>
      <c r="H424" s="107" t="s">
        <v>1257</v>
      </c>
      <c r="I424" s="12" t="s">
        <v>53</v>
      </c>
      <c r="J424" s="12" t="s">
        <v>79</v>
      </c>
      <c r="K424" s="12" t="s">
        <v>67</v>
      </c>
      <c r="L424" s="12" t="s">
        <v>68</v>
      </c>
      <c r="M424" s="95">
        <v>46248</v>
      </c>
      <c r="N424" s="12" t="s">
        <v>71</v>
      </c>
      <c r="O424" s="96" t="s">
        <v>48</v>
      </c>
      <c r="P424" s="12"/>
      <c r="Q424" s="13">
        <v>5000</v>
      </c>
      <c r="R424" s="12" t="s">
        <v>56</v>
      </c>
      <c r="S424" s="96">
        <v>0</v>
      </c>
      <c r="T424" s="12" t="s">
        <v>48</v>
      </c>
      <c r="U424" s="96" t="s">
        <v>3</v>
      </c>
      <c r="V424" s="96">
        <v>0</v>
      </c>
      <c r="W424" s="96">
        <v>0</v>
      </c>
      <c r="X424" s="14">
        <v>0</v>
      </c>
      <c r="Y424" s="14">
        <v>0</v>
      </c>
      <c r="Z424" s="15" t="s">
        <v>57</v>
      </c>
      <c r="AA424" s="12" t="s">
        <v>48</v>
      </c>
      <c r="AB424" s="12" t="s">
        <v>48</v>
      </c>
      <c r="AC424" s="12" t="s">
        <v>57</v>
      </c>
      <c r="AD424" s="12" t="s">
        <v>57</v>
      </c>
      <c r="AE424" s="12" t="s">
        <v>57</v>
      </c>
      <c r="AF424" s="12" t="s">
        <v>59</v>
      </c>
      <c r="AG424" s="96">
        <v>0</v>
      </c>
      <c r="AH424" s="12" t="s">
        <v>48</v>
      </c>
      <c r="AI424" s="12" t="s">
        <v>48</v>
      </c>
    </row>
    <row r="425" spans="2:35" ht="14.5" x14ac:dyDescent="0.35">
      <c r="B425" s="107" t="s">
        <v>1258</v>
      </c>
      <c r="C425" s="12" t="s">
        <v>48</v>
      </c>
      <c r="D425" s="12" t="s">
        <v>75</v>
      </c>
      <c r="E425" s="12" t="s">
        <v>1229</v>
      </c>
      <c r="F425" s="12" t="s">
        <v>48</v>
      </c>
      <c r="G425" s="12" t="s">
        <v>1259</v>
      </c>
      <c r="H425" s="107" t="s">
        <v>1260</v>
      </c>
      <c r="I425" s="12" t="s">
        <v>53</v>
      </c>
      <c r="J425" s="12" t="s">
        <v>79</v>
      </c>
      <c r="K425" s="12" t="s">
        <v>67</v>
      </c>
      <c r="L425" s="12" t="s">
        <v>68</v>
      </c>
      <c r="M425" s="95">
        <v>46772</v>
      </c>
      <c r="N425" s="12" t="s">
        <v>71</v>
      </c>
      <c r="O425" s="96" t="s">
        <v>48</v>
      </c>
      <c r="P425" s="12"/>
      <c r="Q425" s="13">
        <v>375586</v>
      </c>
      <c r="R425" s="12" t="s">
        <v>56</v>
      </c>
      <c r="S425" s="96"/>
      <c r="T425" s="12" t="s">
        <v>48</v>
      </c>
      <c r="U425" s="96" t="s">
        <v>3</v>
      </c>
      <c r="V425" s="96">
        <v>1693</v>
      </c>
      <c r="W425" s="96">
        <v>5</v>
      </c>
      <c r="X425" s="14">
        <v>0</v>
      </c>
      <c r="Y425" s="14">
        <v>0</v>
      </c>
      <c r="Z425" s="15" t="s">
        <v>57</v>
      </c>
      <c r="AA425" s="12" t="s">
        <v>48</v>
      </c>
      <c r="AB425" s="12" t="s">
        <v>48</v>
      </c>
      <c r="AC425" s="12" t="s">
        <v>57</v>
      </c>
      <c r="AD425" s="12" t="s">
        <v>57</v>
      </c>
      <c r="AE425" s="12" t="s">
        <v>57</v>
      </c>
      <c r="AF425" s="12" t="s">
        <v>80</v>
      </c>
      <c r="AG425" s="96">
        <v>7</v>
      </c>
      <c r="AH425" s="12" t="s">
        <v>48</v>
      </c>
      <c r="AI425" s="12" t="s">
        <v>48</v>
      </c>
    </row>
    <row r="426" spans="2:35" ht="14.5" x14ac:dyDescent="0.35">
      <c r="B426" s="107" t="s">
        <v>1258</v>
      </c>
      <c r="C426" s="12" t="s">
        <v>48</v>
      </c>
      <c r="D426" s="12" t="s">
        <v>75</v>
      </c>
      <c r="E426" s="12" t="s">
        <v>1229</v>
      </c>
      <c r="F426" s="12" t="s">
        <v>48</v>
      </c>
      <c r="G426" s="12" t="s">
        <v>1261</v>
      </c>
      <c r="H426" s="107" t="s">
        <v>1260</v>
      </c>
      <c r="I426" s="12" t="s">
        <v>53</v>
      </c>
      <c r="J426" s="12" t="s">
        <v>79</v>
      </c>
      <c r="K426" s="12" t="s">
        <v>55</v>
      </c>
      <c r="L426" s="12"/>
      <c r="M426" s="95" t="s">
        <v>48</v>
      </c>
      <c r="N426" s="12"/>
      <c r="O426" s="96" t="s">
        <v>48</v>
      </c>
      <c r="P426" s="12"/>
      <c r="Q426" s="13">
        <v>170692.3</v>
      </c>
      <c r="R426" s="12" t="s">
        <v>56</v>
      </c>
      <c r="S426" s="96">
        <f>Q426/V426</f>
        <v>116.99266620973269</v>
      </c>
      <c r="T426" s="12" t="s">
        <v>48</v>
      </c>
      <c r="U426" s="96">
        <v>0</v>
      </c>
      <c r="V426" s="96">
        <v>1459</v>
      </c>
      <c r="W426" s="96">
        <v>0</v>
      </c>
      <c r="X426" s="14">
        <v>-84.22</v>
      </c>
      <c r="Y426" s="14">
        <v>0</v>
      </c>
      <c r="Z426" s="15" t="s">
        <v>57</v>
      </c>
      <c r="AA426" s="12" t="s">
        <v>48</v>
      </c>
      <c r="AB426" s="12" t="s">
        <v>48</v>
      </c>
      <c r="AC426" s="12" t="s">
        <v>57</v>
      </c>
      <c r="AD426" s="12" t="s">
        <v>57</v>
      </c>
      <c r="AE426" s="12" t="s">
        <v>57</v>
      </c>
      <c r="AF426" s="12" t="s">
        <v>80</v>
      </c>
      <c r="AG426" s="96">
        <v>7</v>
      </c>
      <c r="AH426" s="12" t="s">
        <v>48</v>
      </c>
      <c r="AI426" s="12" t="s">
        <v>48</v>
      </c>
    </row>
    <row r="427" spans="2:35" ht="14.5" x14ac:dyDescent="0.35">
      <c r="B427" s="107" t="s">
        <v>1262</v>
      </c>
      <c r="C427" s="12" t="s">
        <v>48</v>
      </c>
      <c r="D427" s="12" t="s">
        <v>75</v>
      </c>
      <c r="E427" s="12" t="s">
        <v>1229</v>
      </c>
      <c r="F427" s="12" t="s">
        <v>48</v>
      </c>
      <c r="G427" s="12" t="s">
        <v>1263</v>
      </c>
      <c r="H427" s="107" t="s">
        <v>1264</v>
      </c>
      <c r="I427" s="12" t="s">
        <v>53</v>
      </c>
      <c r="J427" s="12" t="s">
        <v>54</v>
      </c>
      <c r="K427" s="12" t="s">
        <v>67</v>
      </c>
      <c r="L427" s="12" t="s">
        <v>68</v>
      </c>
      <c r="M427" s="95">
        <v>46218</v>
      </c>
      <c r="N427" s="12" t="s">
        <v>71</v>
      </c>
      <c r="O427" s="96" t="s">
        <v>48</v>
      </c>
      <c r="P427" s="12"/>
      <c r="Q427" s="13">
        <v>211755</v>
      </c>
      <c r="R427" s="12" t="s">
        <v>56</v>
      </c>
      <c r="S427" s="96">
        <f>Q427/V427</f>
        <v>101.0763723150358</v>
      </c>
      <c r="T427" s="12" t="s">
        <v>48</v>
      </c>
      <c r="U427" s="96" t="s">
        <v>3</v>
      </c>
      <c r="V427" s="96">
        <v>2095</v>
      </c>
      <c r="W427" s="96">
        <v>4</v>
      </c>
      <c r="X427" s="14">
        <v>8444.49</v>
      </c>
      <c r="Y427" s="14">
        <v>0</v>
      </c>
      <c r="Z427" s="15" t="s">
        <v>57</v>
      </c>
      <c r="AA427" s="12" t="s">
        <v>48</v>
      </c>
      <c r="AB427" s="12" t="s">
        <v>48</v>
      </c>
      <c r="AC427" s="12" t="s">
        <v>57</v>
      </c>
      <c r="AD427" s="12" t="s">
        <v>57</v>
      </c>
      <c r="AE427" s="12" t="s">
        <v>57</v>
      </c>
      <c r="AF427" s="12" t="s">
        <v>80</v>
      </c>
      <c r="AG427" s="96">
        <v>10</v>
      </c>
      <c r="AH427" s="12" t="s">
        <v>48</v>
      </c>
      <c r="AI427" s="12" t="s">
        <v>48</v>
      </c>
    </row>
    <row r="428" spans="2:35" ht="14.5" x14ac:dyDescent="0.35">
      <c r="B428" s="107" t="s">
        <v>1265</v>
      </c>
      <c r="C428" s="12" t="s">
        <v>48</v>
      </c>
      <c r="D428" s="12" t="s">
        <v>62</v>
      </c>
      <c r="E428" s="12" t="s">
        <v>1229</v>
      </c>
      <c r="F428" s="12" t="s">
        <v>48</v>
      </c>
      <c r="G428" s="12" t="s">
        <v>1266</v>
      </c>
      <c r="H428" s="107" t="s">
        <v>1267</v>
      </c>
      <c r="I428" s="12" t="s">
        <v>53</v>
      </c>
      <c r="J428" s="12" t="s">
        <v>128</v>
      </c>
      <c r="K428" s="12" t="s">
        <v>294</v>
      </c>
      <c r="L428" s="12" t="s">
        <v>68</v>
      </c>
      <c r="M428" s="95">
        <v>47689</v>
      </c>
      <c r="N428" s="12" t="s">
        <v>71</v>
      </c>
      <c r="O428" s="96" t="s">
        <v>48</v>
      </c>
      <c r="P428" s="12"/>
      <c r="Q428" s="13">
        <v>5000</v>
      </c>
      <c r="R428" s="12" t="s">
        <v>56</v>
      </c>
      <c r="S428" s="96">
        <v>0</v>
      </c>
      <c r="T428" s="12" t="s">
        <v>48</v>
      </c>
      <c r="U428" s="96" t="s">
        <v>3</v>
      </c>
      <c r="V428" s="96">
        <v>0</v>
      </c>
      <c r="W428" s="96">
        <v>0</v>
      </c>
      <c r="X428" s="14">
        <v>0</v>
      </c>
      <c r="Y428" s="14">
        <v>0</v>
      </c>
      <c r="Z428" s="15" t="s">
        <v>57</v>
      </c>
      <c r="AA428" s="12" t="s">
        <v>48</v>
      </c>
      <c r="AB428" s="12" t="s">
        <v>48</v>
      </c>
      <c r="AC428" s="12" t="s">
        <v>57</v>
      </c>
      <c r="AD428" s="12" t="s">
        <v>57</v>
      </c>
      <c r="AE428" s="12" t="s">
        <v>57</v>
      </c>
      <c r="AF428" s="12" t="s">
        <v>59</v>
      </c>
      <c r="AG428" s="96">
        <v>0</v>
      </c>
      <c r="AH428" s="12" t="s">
        <v>48</v>
      </c>
      <c r="AI428" s="12" t="s">
        <v>48</v>
      </c>
    </row>
    <row r="429" spans="2:35" ht="15.65" customHeight="1" x14ac:dyDescent="0.35">
      <c r="B429" s="107" t="s">
        <v>1268</v>
      </c>
      <c r="C429" s="12" t="s">
        <v>48</v>
      </c>
      <c r="D429" s="12" t="s">
        <v>75</v>
      </c>
      <c r="E429" s="12" t="s">
        <v>1229</v>
      </c>
      <c r="F429" s="12" t="s">
        <v>48</v>
      </c>
      <c r="G429" s="12" t="s">
        <v>1269</v>
      </c>
      <c r="H429" s="107" t="s">
        <v>1270</v>
      </c>
      <c r="I429" s="12" t="s">
        <v>78</v>
      </c>
      <c r="J429" s="12" t="s">
        <v>79</v>
      </c>
      <c r="K429" s="12" t="s">
        <v>55</v>
      </c>
      <c r="L429" s="12"/>
      <c r="M429" s="95" t="s">
        <v>48</v>
      </c>
      <c r="N429" s="12"/>
      <c r="O429" s="96" t="s">
        <v>48</v>
      </c>
      <c r="P429" s="12"/>
      <c r="Q429" s="13">
        <v>5000</v>
      </c>
      <c r="R429" s="12" t="s">
        <v>56</v>
      </c>
      <c r="S429" s="96">
        <v>0</v>
      </c>
      <c r="T429" s="12" t="s">
        <v>48</v>
      </c>
      <c r="U429" s="96">
        <v>0</v>
      </c>
      <c r="V429" s="96">
        <v>0</v>
      </c>
      <c r="W429" s="96">
        <v>0</v>
      </c>
      <c r="X429" s="14">
        <v>0</v>
      </c>
      <c r="Y429" s="14">
        <v>0</v>
      </c>
      <c r="Z429" s="15" t="s">
        <v>57</v>
      </c>
      <c r="AA429" s="12" t="s">
        <v>48</v>
      </c>
      <c r="AB429" s="12" t="s">
        <v>48</v>
      </c>
      <c r="AC429" s="12" t="s">
        <v>57</v>
      </c>
      <c r="AD429" s="12" t="s">
        <v>57</v>
      </c>
      <c r="AE429" s="12" t="s">
        <v>57</v>
      </c>
      <c r="AF429" s="12" t="s">
        <v>80</v>
      </c>
      <c r="AG429" s="96">
        <v>0</v>
      </c>
      <c r="AH429" s="12" t="s">
        <v>48</v>
      </c>
      <c r="AI429" s="12" t="s">
        <v>48</v>
      </c>
    </row>
    <row r="430" spans="2:35" ht="14.5" x14ac:dyDescent="0.35">
      <c r="B430" s="107" t="s">
        <v>1271</v>
      </c>
      <c r="C430" s="12" t="s">
        <v>48</v>
      </c>
      <c r="D430" s="12" t="s">
        <v>75</v>
      </c>
      <c r="E430" s="12" t="s">
        <v>1229</v>
      </c>
      <c r="F430" s="12" t="s">
        <v>48</v>
      </c>
      <c r="G430" s="12" t="s">
        <v>1272</v>
      </c>
      <c r="H430" s="107" t="s">
        <v>1273</v>
      </c>
      <c r="I430" s="12" t="s">
        <v>78</v>
      </c>
      <c r="J430" s="12" t="s">
        <v>54</v>
      </c>
      <c r="K430" s="12" t="s">
        <v>294</v>
      </c>
      <c r="L430" s="12" t="s">
        <v>68</v>
      </c>
      <c r="M430" s="95">
        <v>46052</v>
      </c>
      <c r="N430" s="12" t="s">
        <v>71</v>
      </c>
      <c r="O430" s="96" t="s">
        <v>48</v>
      </c>
      <c r="P430" s="12"/>
      <c r="Q430" s="13">
        <v>154958</v>
      </c>
      <c r="R430" s="12" t="s">
        <v>56</v>
      </c>
      <c r="S430" s="96">
        <f>Q430/V430</f>
        <v>209.68606224627877</v>
      </c>
      <c r="T430" s="12" t="s">
        <v>48</v>
      </c>
      <c r="U430" s="96" t="s">
        <v>3</v>
      </c>
      <c r="V430" s="96">
        <v>739</v>
      </c>
      <c r="W430" s="96">
        <v>4</v>
      </c>
      <c r="X430" s="14">
        <v>5310.85</v>
      </c>
      <c r="Y430" s="14">
        <v>0</v>
      </c>
      <c r="Z430" s="15" t="s">
        <v>57</v>
      </c>
      <c r="AA430" s="12" t="s">
        <v>48</v>
      </c>
      <c r="AB430" s="12" t="s">
        <v>48</v>
      </c>
      <c r="AC430" s="12" t="s">
        <v>57</v>
      </c>
      <c r="AD430" s="12" t="s">
        <v>57</v>
      </c>
      <c r="AE430" s="12" t="s">
        <v>57</v>
      </c>
      <c r="AF430" s="12" t="s">
        <v>80</v>
      </c>
      <c r="AG430" s="96">
        <v>1</v>
      </c>
      <c r="AH430" s="12" t="s">
        <v>48</v>
      </c>
      <c r="AI430" s="12" t="s">
        <v>48</v>
      </c>
    </row>
    <row r="431" spans="2:35" ht="14.5" x14ac:dyDescent="0.35">
      <c r="B431" s="107" t="s">
        <v>1249</v>
      </c>
      <c r="C431" s="12" t="s">
        <v>48</v>
      </c>
      <c r="D431" s="12" t="s">
        <v>75</v>
      </c>
      <c r="E431" s="12" t="s">
        <v>1229</v>
      </c>
      <c r="F431" s="12" t="s">
        <v>48</v>
      </c>
      <c r="G431" s="12" t="s">
        <v>1274</v>
      </c>
      <c r="H431" s="107" t="s">
        <v>1251</v>
      </c>
      <c r="I431" s="12" t="s">
        <v>1162</v>
      </c>
      <c r="J431" s="12" t="s">
        <v>79</v>
      </c>
      <c r="K431" s="12" t="s">
        <v>67</v>
      </c>
      <c r="L431" s="12" t="s">
        <v>68</v>
      </c>
      <c r="M431" s="95">
        <v>47301</v>
      </c>
      <c r="N431" s="12" t="s">
        <v>71</v>
      </c>
      <c r="O431" s="96" t="s">
        <v>48</v>
      </c>
      <c r="P431" s="12"/>
      <c r="Q431" s="13">
        <v>256405</v>
      </c>
      <c r="R431" s="12" t="s">
        <v>56</v>
      </c>
      <c r="S431" s="96"/>
      <c r="T431" s="12" t="s">
        <v>48</v>
      </c>
      <c r="U431" s="96"/>
      <c r="V431" s="96">
        <v>754</v>
      </c>
      <c r="W431" s="96">
        <v>0</v>
      </c>
      <c r="X431" s="14">
        <v>2102</v>
      </c>
      <c r="Y431" s="14">
        <v>2102</v>
      </c>
      <c r="Z431" s="15" t="s">
        <v>57</v>
      </c>
      <c r="AA431" s="12" t="s">
        <v>48</v>
      </c>
      <c r="AB431" s="12" t="s">
        <v>48</v>
      </c>
      <c r="AC431" s="12" t="s">
        <v>57</v>
      </c>
      <c r="AD431" s="12" t="s">
        <v>2</v>
      </c>
      <c r="AE431" s="12" t="s">
        <v>2</v>
      </c>
      <c r="AF431" s="12" t="s">
        <v>59</v>
      </c>
      <c r="AG431" s="96">
        <v>5</v>
      </c>
      <c r="AH431" s="12" t="s">
        <v>48</v>
      </c>
      <c r="AI431" s="12" t="s">
        <v>48</v>
      </c>
    </row>
    <row r="432" spans="2:35" ht="14.5" x14ac:dyDescent="0.35">
      <c r="B432" s="107" t="s">
        <v>1275</v>
      </c>
      <c r="C432" s="12" t="s">
        <v>48</v>
      </c>
      <c r="D432" s="12" t="s">
        <v>75</v>
      </c>
      <c r="E432" s="12" t="s">
        <v>1229</v>
      </c>
      <c r="F432" s="12" t="s">
        <v>48</v>
      </c>
      <c r="G432" s="12" t="s">
        <v>1276</v>
      </c>
      <c r="H432" s="107" t="s">
        <v>1277</v>
      </c>
      <c r="I432" s="12" t="s">
        <v>78</v>
      </c>
      <c r="J432" s="12" t="s">
        <v>54</v>
      </c>
      <c r="K432" s="12" t="s">
        <v>294</v>
      </c>
      <c r="L432" s="12" t="s">
        <v>68</v>
      </c>
      <c r="M432" s="95">
        <v>45908</v>
      </c>
      <c r="N432" s="12" t="s">
        <v>71</v>
      </c>
      <c r="O432" s="96" t="s">
        <v>48</v>
      </c>
      <c r="P432" s="12"/>
      <c r="Q432" s="13">
        <v>877109</v>
      </c>
      <c r="R432" s="12" t="s">
        <v>56</v>
      </c>
      <c r="S432" s="96">
        <f>Q432/V432</f>
        <v>726.68516984258497</v>
      </c>
      <c r="T432" s="12" t="s">
        <v>48</v>
      </c>
      <c r="U432" s="96" t="s">
        <v>3</v>
      </c>
      <c r="V432" s="96">
        <v>1207</v>
      </c>
      <c r="W432" s="96">
        <v>3</v>
      </c>
      <c r="X432" s="14">
        <v>38241</v>
      </c>
      <c r="Y432" s="14">
        <v>-8044</v>
      </c>
      <c r="Z432" s="15" t="s">
        <v>57</v>
      </c>
      <c r="AA432" s="12" t="s">
        <v>48</v>
      </c>
      <c r="AB432" s="12" t="s">
        <v>48</v>
      </c>
      <c r="AC432" s="12" t="s">
        <v>57</v>
      </c>
      <c r="AD432" s="12" t="s">
        <v>57</v>
      </c>
      <c r="AE432" s="12" t="s">
        <v>57</v>
      </c>
      <c r="AF432" s="12" t="s">
        <v>80</v>
      </c>
      <c r="AG432" s="96">
        <v>7</v>
      </c>
      <c r="AH432" s="12" t="s">
        <v>48</v>
      </c>
      <c r="AI432" s="12" t="s">
        <v>48</v>
      </c>
    </row>
    <row r="433" spans="2:35" ht="14.5" x14ac:dyDescent="0.35">
      <c r="B433" s="107" t="s">
        <v>1278</v>
      </c>
      <c r="C433" s="12" t="s">
        <v>48</v>
      </c>
      <c r="D433" s="12" t="s">
        <v>75</v>
      </c>
      <c r="E433" s="12" t="s">
        <v>1229</v>
      </c>
      <c r="F433" s="12" t="s">
        <v>48</v>
      </c>
      <c r="G433" s="12" t="s">
        <v>1279</v>
      </c>
      <c r="H433" s="107" t="s">
        <v>1280</v>
      </c>
      <c r="I433" s="12" t="s">
        <v>78</v>
      </c>
      <c r="J433" s="12" t="s">
        <v>79</v>
      </c>
      <c r="K433" s="12" t="s">
        <v>67</v>
      </c>
      <c r="L433" s="12" t="s">
        <v>68</v>
      </c>
      <c r="M433" s="95">
        <v>48045</v>
      </c>
      <c r="N433" s="12" t="s">
        <v>71</v>
      </c>
      <c r="O433" s="96" t="s">
        <v>48</v>
      </c>
      <c r="P433" s="12"/>
      <c r="Q433" s="13">
        <v>5000</v>
      </c>
      <c r="R433" s="12" t="s">
        <v>56</v>
      </c>
      <c r="S433" s="96" t="s">
        <v>3</v>
      </c>
      <c r="T433" s="12" t="s">
        <v>48</v>
      </c>
      <c r="U433" s="96" t="s">
        <v>3</v>
      </c>
      <c r="V433" s="96">
        <v>0</v>
      </c>
      <c r="W433" s="96">
        <v>0</v>
      </c>
      <c r="X433" s="14">
        <v>0</v>
      </c>
      <c r="Y433" s="14">
        <v>0</v>
      </c>
      <c r="Z433" s="15" t="s">
        <v>57</v>
      </c>
      <c r="AA433" s="12" t="s">
        <v>48</v>
      </c>
      <c r="AB433" s="12" t="s">
        <v>48</v>
      </c>
      <c r="AC433" s="12" t="s">
        <v>57</v>
      </c>
      <c r="AD433" s="12" t="s">
        <v>57</v>
      </c>
      <c r="AE433" s="12" t="s">
        <v>57</v>
      </c>
      <c r="AF433" s="12" t="s">
        <v>80</v>
      </c>
      <c r="AG433" s="96">
        <v>0</v>
      </c>
      <c r="AH433" s="12" t="s">
        <v>48</v>
      </c>
      <c r="AI433" s="12" t="s">
        <v>48</v>
      </c>
    </row>
    <row r="434" spans="2:35" ht="14.5" x14ac:dyDescent="0.35">
      <c r="B434" s="107" t="s">
        <v>1281</v>
      </c>
      <c r="C434" s="12" t="s">
        <v>48</v>
      </c>
      <c r="D434" s="12" t="s">
        <v>62</v>
      </c>
      <c r="E434" s="12" t="s">
        <v>1229</v>
      </c>
      <c r="F434" s="12" t="s">
        <v>48</v>
      </c>
      <c r="G434" s="94" t="s">
        <v>1282</v>
      </c>
      <c r="H434" s="107" t="s">
        <v>1283</v>
      </c>
      <c r="I434" s="12" t="s">
        <v>78</v>
      </c>
      <c r="J434" s="12" t="s">
        <v>128</v>
      </c>
      <c r="K434" s="12" t="s">
        <v>294</v>
      </c>
      <c r="L434" s="12" t="s">
        <v>119</v>
      </c>
      <c r="M434" s="95">
        <v>45532</v>
      </c>
      <c r="N434" s="12" t="s">
        <v>72</v>
      </c>
      <c r="O434" s="96" t="s">
        <v>48</v>
      </c>
      <c r="P434" s="12"/>
      <c r="Q434" s="13">
        <v>183356</v>
      </c>
      <c r="R434" s="12" t="s">
        <v>72</v>
      </c>
      <c r="S434" s="96">
        <f>Q434/V434</f>
        <v>545.70238095238096</v>
      </c>
      <c r="T434" s="12" t="s">
        <v>48</v>
      </c>
      <c r="U434" s="13">
        <v>706</v>
      </c>
      <c r="V434" s="96">
        <v>336</v>
      </c>
      <c r="W434" s="96">
        <v>15</v>
      </c>
      <c r="X434" s="18">
        <v>174531</v>
      </c>
      <c r="Y434" s="18">
        <v>5480</v>
      </c>
      <c r="Z434" s="16" t="s">
        <v>58</v>
      </c>
      <c r="AA434" s="12" t="s">
        <v>48</v>
      </c>
      <c r="AB434" s="12" t="s">
        <v>48</v>
      </c>
      <c r="AC434" s="12" t="s">
        <v>57</v>
      </c>
      <c r="AD434" s="12" t="s">
        <v>57</v>
      </c>
      <c r="AE434" s="12" t="s">
        <v>57</v>
      </c>
      <c r="AF434" s="12" t="s">
        <v>59</v>
      </c>
      <c r="AG434" s="96">
        <v>0</v>
      </c>
      <c r="AH434" s="12" t="s">
        <v>48</v>
      </c>
      <c r="AI434" s="12" t="s">
        <v>48</v>
      </c>
    </row>
    <row r="435" spans="2:35" ht="14.5" x14ac:dyDescent="0.35">
      <c r="B435" s="107" t="s">
        <v>1284</v>
      </c>
      <c r="C435" s="12" t="s">
        <v>48</v>
      </c>
      <c r="D435" s="12" t="s">
        <v>75</v>
      </c>
      <c r="E435" s="12" t="s">
        <v>1229</v>
      </c>
      <c r="F435" s="12" t="s">
        <v>48</v>
      </c>
      <c r="G435" s="12" t="s">
        <v>1285</v>
      </c>
      <c r="H435" s="107" t="s">
        <v>1286</v>
      </c>
      <c r="I435" s="12" t="s">
        <v>78</v>
      </c>
      <c r="J435" s="12" t="s">
        <v>54</v>
      </c>
      <c r="K435" s="12" t="s">
        <v>55</v>
      </c>
      <c r="L435" s="12"/>
      <c r="M435" s="95" t="s">
        <v>48</v>
      </c>
      <c r="N435" s="12"/>
      <c r="O435" s="96" t="s">
        <v>48</v>
      </c>
      <c r="P435" s="12"/>
      <c r="Q435" s="13">
        <v>5000</v>
      </c>
      <c r="R435" s="12" t="s">
        <v>56</v>
      </c>
      <c r="S435" s="96">
        <v>0</v>
      </c>
      <c r="T435" s="12" t="s">
        <v>48</v>
      </c>
      <c r="U435" s="96">
        <v>0</v>
      </c>
      <c r="V435" s="96">
        <v>0</v>
      </c>
      <c r="W435" s="96">
        <v>0</v>
      </c>
      <c r="X435" s="14">
        <v>0</v>
      </c>
      <c r="Y435" s="14">
        <v>0</v>
      </c>
      <c r="Z435" s="15" t="s">
        <v>57</v>
      </c>
      <c r="AA435" s="12" t="s">
        <v>48</v>
      </c>
      <c r="AB435" s="12" t="s">
        <v>48</v>
      </c>
      <c r="AC435" s="12" t="s">
        <v>57</v>
      </c>
      <c r="AD435" s="12" t="s">
        <v>57</v>
      </c>
      <c r="AE435" s="12" t="s">
        <v>57</v>
      </c>
      <c r="AF435" s="12" t="s">
        <v>80</v>
      </c>
      <c r="AG435" s="96"/>
      <c r="AH435" s="12" t="s">
        <v>48</v>
      </c>
      <c r="AI435" s="12" t="s">
        <v>48</v>
      </c>
    </row>
    <row r="436" spans="2:35" ht="14.5" x14ac:dyDescent="0.35">
      <c r="B436" s="107" t="s">
        <v>1287</v>
      </c>
      <c r="C436" s="12" t="s">
        <v>48</v>
      </c>
      <c r="D436" s="12" t="s">
        <v>62</v>
      </c>
      <c r="E436" s="12" t="s">
        <v>1229</v>
      </c>
      <c r="F436" s="12" t="s">
        <v>48</v>
      </c>
      <c r="G436" s="94" t="s">
        <v>1288</v>
      </c>
      <c r="H436" s="107" t="s">
        <v>1289</v>
      </c>
      <c r="I436" s="12" t="s">
        <v>78</v>
      </c>
      <c r="J436" s="12" t="s">
        <v>79</v>
      </c>
      <c r="K436" s="12" t="s">
        <v>294</v>
      </c>
      <c r="L436" s="12" t="s">
        <v>68</v>
      </c>
      <c r="M436" s="95">
        <v>46722</v>
      </c>
      <c r="N436" s="12" t="s">
        <v>71</v>
      </c>
      <c r="O436" s="96" t="s">
        <v>48</v>
      </c>
      <c r="P436" s="12"/>
      <c r="Q436" s="13">
        <v>127468</v>
      </c>
      <c r="R436" s="12" t="s">
        <v>56</v>
      </c>
      <c r="S436" s="96">
        <f t="shared" ref="S436:S442" si="11">Q436/V436</f>
        <v>223.62807017543861</v>
      </c>
      <c r="T436" s="12" t="s">
        <v>48</v>
      </c>
      <c r="U436" s="96" t="s">
        <v>3</v>
      </c>
      <c r="V436" s="96">
        <v>570</v>
      </c>
      <c r="W436" s="96">
        <v>4</v>
      </c>
      <c r="X436" s="14">
        <v>2229</v>
      </c>
      <c r="Y436" s="14">
        <v>0</v>
      </c>
      <c r="Z436" s="15" t="s">
        <v>57</v>
      </c>
      <c r="AA436" s="12" t="s">
        <v>48</v>
      </c>
      <c r="AB436" s="12" t="s">
        <v>48</v>
      </c>
      <c r="AC436" s="12" t="s">
        <v>57</v>
      </c>
      <c r="AD436" s="12" t="s">
        <v>57</v>
      </c>
      <c r="AE436" s="12" t="s">
        <v>57</v>
      </c>
      <c r="AF436" s="12" t="s">
        <v>59</v>
      </c>
      <c r="AG436" s="96">
        <v>4</v>
      </c>
      <c r="AH436" s="12" t="s">
        <v>48</v>
      </c>
      <c r="AI436" s="12" t="s">
        <v>48</v>
      </c>
    </row>
    <row r="437" spans="2:35" ht="14.5" x14ac:dyDescent="0.35">
      <c r="B437" s="107" t="s">
        <v>1290</v>
      </c>
      <c r="C437" s="12" t="s">
        <v>48</v>
      </c>
      <c r="D437" s="12" t="s">
        <v>75</v>
      </c>
      <c r="E437" s="12" t="s">
        <v>1229</v>
      </c>
      <c r="F437" s="12" t="s">
        <v>48</v>
      </c>
      <c r="G437" s="12" t="s">
        <v>1291</v>
      </c>
      <c r="H437" s="107" t="s">
        <v>1292</v>
      </c>
      <c r="I437" s="12" t="s">
        <v>78</v>
      </c>
      <c r="J437" s="12" t="s">
        <v>128</v>
      </c>
      <c r="K437" s="12" t="s">
        <v>67</v>
      </c>
      <c r="L437" s="12" t="s">
        <v>119</v>
      </c>
      <c r="M437" s="95">
        <v>45520</v>
      </c>
      <c r="N437" s="12" t="s">
        <v>72</v>
      </c>
      <c r="O437" s="96" t="s">
        <v>48</v>
      </c>
      <c r="P437" s="12"/>
      <c r="Q437" s="13">
        <v>127684</v>
      </c>
      <c r="R437" s="12" t="s">
        <v>72</v>
      </c>
      <c r="S437" s="96">
        <f t="shared" si="11"/>
        <v>293.52643678160922</v>
      </c>
      <c r="T437" s="12" t="s">
        <v>48</v>
      </c>
      <c r="U437" s="13">
        <v>904</v>
      </c>
      <c r="V437" s="96">
        <v>435</v>
      </c>
      <c r="W437" s="96">
        <v>33</v>
      </c>
      <c r="X437" s="18">
        <v>52187</v>
      </c>
      <c r="Y437" s="18">
        <v>1891</v>
      </c>
      <c r="Z437" s="15" t="s">
        <v>58</v>
      </c>
      <c r="AA437" s="12" t="s">
        <v>48</v>
      </c>
      <c r="AB437" s="12" t="s">
        <v>48</v>
      </c>
      <c r="AC437" s="12" t="s">
        <v>57</v>
      </c>
      <c r="AD437" s="12" t="s">
        <v>57</v>
      </c>
      <c r="AE437" s="12" t="s">
        <v>57</v>
      </c>
      <c r="AF437" s="12" t="s">
        <v>80</v>
      </c>
      <c r="AG437" s="96">
        <v>3</v>
      </c>
      <c r="AH437" s="12" t="s">
        <v>48</v>
      </c>
      <c r="AI437" s="12" t="s">
        <v>48</v>
      </c>
    </row>
    <row r="438" spans="2:35" ht="14.5" x14ac:dyDescent="0.35">
      <c r="B438" s="107" t="s">
        <v>1293</v>
      </c>
      <c r="C438" s="12" t="s">
        <v>48</v>
      </c>
      <c r="D438" s="12" t="s">
        <v>75</v>
      </c>
      <c r="E438" s="12" t="s">
        <v>1229</v>
      </c>
      <c r="F438" s="12" t="s">
        <v>48</v>
      </c>
      <c r="G438" s="12" t="s">
        <v>1294</v>
      </c>
      <c r="H438" s="107" t="s">
        <v>1295</v>
      </c>
      <c r="I438" s="12" t="s">
        <v>78</v>
      </c>
      <c r="J438" s="12" t="s">
        <v>79</v>
      </c>
      <c r="K438" s="12" t="s">
        <v>294</v>
      </c>
      <c r="L438" s="12" t="s">
        <v>119</v>
      </c>
      <c r="M438" s="95">
        <v>45131</v>
      </c>
      <c r="N438" s="12" t="s">
        <v>72</v>
      </c>
      <c r="O438" s="96" t="s">
        <v>48</v>
      </c>
      <c r="P438" s="12"/>
      <c r="Q438" s="13">
        <v>69780</v>
      </c>
      <c r="R438" s="12" t="s">
        <v>72</v>
      </c>
      <c r="S438" s="96">
        <f t="shared" si="11"/>
        <v>280.24096385542168</v>
      </c>
      <c r="T438" s="12" t="s">
        <v>48</v>
      </c>
      <c r="U438" s="96">
        <v>0</v>
      </c>
      <c r="V438" s="96">
        <v>249</v>
      </c>
      <c r="W438" s="96">
        <v>0</v>
      </c>
      <c r="X438" s="18">
        <v>56906.8</v>
      </c>
      <c r="Y438" s="18">
        <v>0</v>
      </c>
      <c r="Z438" s="16" t="s">
        <v>58</v>
      </c>
      <c r="AA438" s="12" t="s">
        <v>48</v>
      </c>
      <c r="AB438" s="12" t="s">
        <v>48</v>
      </c>
      <c r="AC438" s="12" t="s">
        <v>57</v>
      </c>
      <c r="AD438" s="12" t="s">
        <v>57</v>
      </c>
      <c r="AE438" s="12" t="s">
        <v>57</v>
      </c>
      <c r="AF438" s="12" t="s">
        <v>80</v>
      </c>
      <c r="AG438" s="96">
        <v>1</v>
      </c>
      <c r="AH438" s="12" t="s">
        <v>48</v>
      </c>
      <c r="AI438" s="12" t="s">
        <v>48</v>
      </c>
    </row>
    <row r="439" spans="2:35" ht="14.5" x14ac:dyDescent="0.35">
      <c r="B439" s="107" t="s">
        <v>1296</v>
      </c>
      <c r="C439" s="12" t="s">
        <v>48</v>
      </c>
      <c r="D439" s="12" t="s">
        <v>62</v>
      </c>
      <c r="E439" s="12" t="s">
        <v>1229</v>
      </c>
      <c r="F439" s="12" t="s">
        <v>48</v>
      </c>
      <c r="G439" s="12" t="s">
        <v>1297</v>
      </c>
      <c r="H439" s="107" t="s">
        <v>1298</v>
      </c>
      <c r="I439" s="12" t="s">
        <v>78</v>
      </c>
      <c r="J439" s="12" t="s">
        <v>128</v>
      </c>
      <c r="K439" s="12" t="s">
        <v>67</v>
      </c>
      <c r="L439" s="12" t="s">
        <v>84</v>
      </c>
      <c r="M439" s="95">
        <v>46013</v>
      </c>
      <c r="N439" s="12" t="s">
        <v>71</v>
      </c>
      <c r="O439" s="96" t="s">
        <v>48</v>
      </c>
      <c r="P439" s="12"/>
      <c r="Q439" s="13">
        <v>131593</v>
      </c>
      <c r="R439" s="12" t="s">
        <v>56</v>
      </c>
      <c r="S439" s="96">
        <f t="shared" si="11"/>
        <v>171.1222366710013</v>
      </c>
      <c r="T439" s="12" t="s">
        <v>48</v>
      </c>
      <c r="U439" s="96" t="s">
        <v>3</v>
      </c>
      <c r="V439" s="96">
        <v>769</v>
      </c>
      <c r="W439" s="96">
        <v>3</v>
      </c>
      <c r="X439" s="14">
        <v>42504</v>
      </c>
      <c r="Y439" s="14">
        <v>37795</v>
      </c>
      <c r="Z439" s="15" t="s">
        <v>57</v>
      </c>
      <c r="AA439" s="12" t="s">
        <v>48</v>
      </c>
      <c r="AB439" s="12" t="s">
        <v>48</v>
      </c>
      <c r="AC439" s="12" t="s">
        <v>57</v>
      </c>
      <c r="AD439" s="12" t="s">
        <v>57</v>
      </c>
      <c r="AE439" s="12" t="s">
        <v>57</v>
      </c>
      <c r="AF439" s="12" t="s">
        <v>59</v>
      </c>
      <c r="AG439" s="96">
        <v>2</v>
      </c>
      <c r="AH439" s="12" t="s">
        <v>48</v>
      </c>
      <c r="AI439" s="12" t="s">
        <v>48</v>
      </c>
    </row>
    <row r="440" spans="2:35" ht="14.5" x14ac:dyDescent="0.35">
      <c r="B440" s="107" t="s">
        <v>1299</v>
      </c>
      <c r="C440" s="12" t="s">
        <v>48</v>
      </c>
      <c r="D440" s="12" t="s">
        <v>75</v>
      </c>
      <c r="E440" s="12" t="s">
        <v>1229</v>
      </c>
      <c r="F440" s="12" t="s">
        <v>48</v>
      </c>
      <c r="G440" s="12" t="s">
        <v>1300</v>
      </c>
      <c r="H440" s="107" t="s">
        <v>1301</v>
      </c>
      <c r="I440" s="12" t="s">
        <v>78</v>
      </c>
      <c r="J440" s="12" t="s">
        <v>79</v>
      </c>
      <c r="K440" s="12" t="s">
        <v>294</v>
      </c>
      <c r="L440" s="12" t="s">
        <v>68</v>
      </c>
      <c r="M440" s="95">
        <v>45853</v>
      </c>
      <c r="N440" s="12" t="s">
        <v>71</v>
      </c>
      <c r="O440" s="96" t="s">
        <v>48</v>
      </c>
      <c r="P440" s="12"/>
      <c r="Q440" s="13">
        <v>65015</v>
      </c>
      <c r="R440" s="12" t="s">
        <v>56</v>
      </c>
      <c r="S440" s="96">
        <f t="shared" si="11"/>
        <v>335.12886597938143</v>
      </c>
      <c r="T440" s="12" t="s">
        <v>48</v>
      </c>
      <c r="U440" s="96" t="s">
        <v>3</v>
      </c>
      <c r="V440" s="96">
        <v>194</v>
      </c>
      <c r="W440" s="96">
        <v>2</v>
      </c>
      <c r="X440" s="14">
        <v>10508</v>
      </c>
      <c r="Y440" s="14">
        <v>4651</v>
      </c>
      <c r="Z440" s="15" t="s">
        <v>57</v>
      </c>
      <c r="AA440" s="12" t="s">
        <v>48</v>
      </c>
      <c r="AB440" s="12" t="s">
        <v>48</v>
      </c>
      <c r="AC440" s="12" t="s">
        <v>57</v>
      </c>
      <c r="AD440" s="12" t="s">
        <v>57</v>
      </c>
      <c r="AE440" s="12" t="s">
        <v>57</v>
      </c>
      <c r="AF440" s="12" t="s">
        <v>245</v>
      </c>
      <c r="AG440" s="96">
        <v>1</v>
      </c>
      <c r="AH440" s="12" t="s">
        <v>48</v>
      </c>
      <c r="AI440" s="12" t="s">
        <v>48</v>
      </c>
    </row>
    <row r="441" spans="2:35" ht="14.5" x14ac:dyDescent="0.35">
      <c r="B441" s="107" t="s">
        <v>1302</v>
      </c>
      <c r="C441" s="12" t="s">
        <v>48</v>
      </c>
      <c r="D441" s="12" t="s">
        <v>75</v>
      </c>
      <c r="E441" s="12" t="s">
        <v>1229</v>
      </c>
      <c r="F441" s="12" t="s">
        <v>48</v>
      </c>
      <c r="G441" s="12" t="s">
        <v>1303</v>
      </c>
      <c r="H441" s="107" t="s">
        <v>1304</v>
      </c>
      <c r="I441" s="12" t="s">
        <v>78</v>
      </c>
      <c r="J441" s="12" t="s">
        <v>79</v>
      </c>
      <c r="K441" s="12" t="s">
        <v>294</v>
      </c>
      <c r="L441" s="12" t="s">
        <v>68</v>
      </c>
      <c r="M441" s="95">
        <v>46738</v>
      </c>
      <c r="N441" s="12" t="s">
        <v>71</v>
      </c>
      <c r="O441" s="96" t="s">
        <v>48</v>
      </c>
      <c r="P441" s="12"/>
      <c r="Q441" s="13">
        <v>25713</v>
      </c>
      <c r="R441" s="12" t="s">
        <v>56</v>
      </c>
      <c r="S441" s="96">
        <f t="shared" si="11"/>
        <v>83.755700325732903</v>
      </c>
      <c r="T441" s="12" t="s">
        <v>48</v>
      </c>
      <c r="U441" s="96" t="s">
        <v>3</v>
      </c>
      <c r="V441" s="96">
        <v>307</v>
      </c>
      <c r="W441" s="96">
        <v>0</v>
      </c>
      <c r="X441" s="14">
        <v>3355.94</v>
      </c>
      <c r="Y441" s="14">
        <v>0</v>
      </c>
      <c r="Z441" s="15" t="s">
        <v>57</v>
      </c>
      <c r="AA441" s="12" t="s">
        <v>48</v>
      </c>
      <c r="AB441" s="12" t="s">
        <v>48</v>
      </c>
      <c r="AC441" s="12" t="s">
        <v>57</v>
      </c>
      <c r="AD441" s="12" t="s">
        <v>57</v>
      </c>
      <c r="AE441" s="12" t="s">
        <v>57</v>
      </c>
      <c r="AF441" s="12" t="s">
        <v>245</v>
      </c>
      <c r="AG441" s="96">
        <v>1</v>
      </c>
      <c r="AH441" s="12" t="s">
        <v>48</v>
      </c>
      <c r="AI441" s="12" t="s">
        <v>48</v>
      </c>
    </row>
    <row r="442" spans="2:35" ht="14.5" x14ac:dyDescent="0.35">
      <c r="B442" s="107" t="s">
        <v>1302</v>
      </c>
      <c r="C442" s="12" t="s">
        <v>48</v>
      </c>
      <c r="D442" s="12" t="s">
        <v>75</v>
      </c>
      <c r="E442" s="12" t="s">
        <v>1229</v>
      </c>
      <c r="F442" s="12" t="s">
        <v>48</v>
      </c>
      <c r="G442" s="12" t="s">
        <v>1305</v>
      </c>
      <c r="H442" s="107" t="s">
        <v>1304</v>
      </c>
      <c r="I442" s="12" t="s">
        <v>78</v>
      </c>
      <c r="J442" s="12" t="s">
        <v>79</v>
      </c>
      <c r="K442" s="12" t="s">
        <v>294</v>
      </c>
      <c r="L442" s="12" t="s">
        <v>68</v>
      </c>
      <c r="M442" s="95">
        <v>46925</v>
      </c>
      <c r="N442" s="12" t="s">
        <v>71</v>
      </c>
      <c r="O442" s="96" t="s">
        <v>48</v>
      </c>
      <c r="P442" s="12"/>
      <c r="Q442" s="13">
        <v>11954.34</v>
      </c>
      <c r="R442" s="12" t="s">
        <v>56</v>
      </c>
      <c r="S442" s="96">
        <f t="shared" si="11"/>
        <v>69.908421052631581</v>
      </c>
      <c r="T442" s="12" t="s">
        <v>48</v>
      </c>
      <c r="U442" s="96" t="s">
        <v>3</v>
      </c>
      <c r="V442" s="96">
        <v>171</v>
      </c>
      <c r="W442" s="96">
        <v>9</v>
      </c>
      <c r="X442" s="14">
        <v>4194.7299999999996</v>
      </c>
      <c r="Y442" s="14">
        <v>0</v>
      </c>
      <c r="Z442" s="15" t="s">
        <v>57</v>
      </c>
      <c r="AA442" s="12" t="s">
        <v>48</v>
      </c>
      <c r="AB442" s="12" t="s">
        <v>48</v>
      </c>
      <c r="AC442" s="12" t="s">
        <v>57</v>
      </c>
      <c r="AD442" s="12" t="s">
        <v>57</v>
      </c>
      <c r="AE442" s="12" t="s">
        <v>57</v>
      </c>
      <c r="AF442" s="12" t="s">
        <v>245</v>
      </c>
      <c r="AG442" s="96">
        <v>2</v>
      </c>
      <c r="AH442" s="12" t="s">
        <v>48</v>
      </c>
      <c r="AI442" s="12" t="s">
        <v>48</v>
      </c>
    </row>
    <row r="443" spans="2:35" ht="14.5" x14ac:dyDescent="0.35">
      <c r="B443" s="107" t="s">
        <v>1306</v>
      </c>
      <c r="C443" s="12" t="s">
        <v>48</v>
      </c>
      <c r="D443" s="12" t="s">
        <v>62</v>
      </c>
      <c r="E443" s="12" t="s">
        <v>1229</v>
      </c>
      <c r="F443" s="12" t="s">
        <v>48</v>
      </c>
      <c r="G443" s="12" t="s">
        <v>1307</v>
      </c>
      <c r="H443" s="107" t="s">
        <v>1308</v>
      </c>
      <c r="I443" s="12" t="s">
        <v>78</v>
      </c>
      <c r="J443" s="12" t="s">
        <v>128</v>
      </c>
      <c r="K443" s="12" t="s">
        <v>67</v>
      </c>
      <c r="L443" s="12" t="s">
        <v>68</v>
      </c>
      <c r="M443" s="95">
        <v>46346</v>
      </c>
      <c r="N443" s="12" t="s">
        <v>71</v>
      </c>
      <c r="O443" s="96" t="s">
        <v>48</v>
      </c>
      <c r="P443" s="12"/>
      <c r="Q443" s="13">
        <v>5000</v>
      </c>
      <c r="R443" s="12" t="s">
        <v>56</v>
      </c>
      <c r="S443" s="96"/>
      <c r="T443" s="12" t="s">
        <v>48</v>
      </c>
      <c r="U443" s="96" t="s">
        <v>3</v>
      </c>
      <c r="V443" s="96">
        <v>0</v>
      </c>
      <c r="W443" s="96">
        <v>0</v>
      </c>
      <c r="X443" s="14">
        <v>0</v>
      </c>
      <c r="Y443" s="14">
        <v>0</v>
      </c>
      <c r="Z443" s="15" t="s">
        <v>57</v>
      </c>
      <c r="AA443" s="12" t="s">
        <v>48</v>
      </c>
      <c r="AB443" s="12" t="s">
        <v>48</v>
      </c>
      <c r="AC443" s="12" t="s">
        <v>57</v>
      </c>
      <c r="AD443" s="12" t="s">
        <v>57</v>
      </c>
      <c r="AE443" s="12" t="s">
        <v>57</v>
      </c>
      <c r="AF443" s="12" t="s">
        <v>59</v>
      </c>
      <c r="AG443" s="96">
        <v>0</v>
      </c>
      <c r="AH443" s="12" t="s">
        <v>48</v>
      </c>
      <c r="AI443" s="12" t="s">
        <v>48</v>
      </c>
    </row>
    <row r="444" spans="2:35" ht="14.5" x14ac:dyDescent="0.35">
      <c r="B444" s="107" t="s">
        <v>1309</v>
      </c>
      <c r="C444" s="12" t="s">
        <v>48</v>
      </c>
      <c r="D444" s="12" t="s">
        <v>75</v>
      </c>
      <c r="E444" s="12" t="s">
        <v>1229</v>
      </c>
      <c r="F444" s="12" t="s">
        <v>48</v>
      </c>
      <c r="G444" s="12" t="s">
        <v>1310</v>
      </c>
      <c r="H444" s="107" t="s">
        <v>1311</v>
      </c>
      <c r="I444" s="12" t="s">
        <v>78</v>
      </c>
      <c r="J444" s="12" t="s">
        <v>79</v>
      </c>
      <c r="K444" s="12" t="s">
        <v>67</v>
      </c>
      <c r="L444" s="12" t="s">
        <v>68</v>
      </c>
      <c r="M444" s="95">
        <v>46528</v>
      </c>
      <c r="N444" s="12" t="s">
        <v>71</v>
      </c>
      <c r="O444" s="96" t="s">
        <v>48</v>
      </c>
      <c r="P444" s="12"/>
      <c r="Q444" s="13">
        <v>73947</v>
      </c>
      <c r="R444" s="12" t="s">
        <v>56</v>
      </c>
      <c r="S444" s="96"/>
      <c r="T444" s="12" t="s">
        <v>48</v>
      </c>
      <c r="U444" s="96" t="s">
        <v>3</v>
      </c>
      <c r="V444" s="96">
        <v>505</v>
      </c>
      <c r="W444" s="96">
        <v>1</v>
      </c>
      <c r="X444" s="14">
        <v>1374.95</v>
      </c>
      <c r="Y444" s="14">
        <v>1375</v>
      </c>
      <c r="Z444" s="15" t="s">
        <v>57</v>
      </c>
      <c r="AA444" s="12" t="s">
        <v>48</v>
      </c>
      <c r="AB444" s="12" t="s">
        <v>48</v>
      </c>
      <c r="AC444" s="12" t="s">
        <v>57</v>
      </c>
      <c r="AD444" s="12" t="s">
        <v>57</v>
      </c>
      <c r="AE444" s="12" t="s">
        <v>57</v>
      </c>
      <c r="AF444" s="12" t="s">
        <v>80</v>
      </c>
      <c r="AG444" s="96">
        <v>3</v>
      </c>
      <c r="AH444" s="12" t="s">
        <v>48</v>
      </c>
      <c r="AI444" s="12" t="s">
        <v>48</v>
      </c>
    </row>
    <row r="445" spans="2:35" ht="14.5" x14ac:dyDescent="0.35">
      <c r="B445" s="107" t="s">
        <v>1312</v>
      </c>
      <c r="C445" s="12" t="s">
        <v>48</v>
      </c>
      <c r="D445" s="12" t="s">
        <v>75</v>
      </c>
      <c r="E445" s="12" t="s">
        <v>1229</v>
      </c>
      <c r="F445" s="12" t="s">
        <v>48</v>
      </c>
      <c r="G445" s="12" t="s">
        <v>1313</v>
      </c>
      <c r="H445" s="107" t="s">
        <v>1314</v>
      </c>
      <c r="I445" s="12" t="s">
        <v>78</v>
      </c>
      <c r="J445" s="12" t="s">
        <v>79</v>
      </c>
      <c r="K445" s="12" t="s">
        <v>294</v>
      </c>
      <c r="L445" s="12" t="s">
        <v>68</v>
      </c>
      <c r="M445" s="95">
        <v>46374</v>
      </c>
      <c r="N445" s="12" t="s">
        <v>71</v>
      </c>
      <c r="O445" s="96" t="s">
        <v>48</v>
      </c>
      <c r="P445" s="12"/>
      <c r="Q445" s="13">
        <v>16131</v>
      </c>
      <c r="R445" s="12" t="s">
        <v>56</v>
      </c>
      <c r="S445" s="96">
        <f>Q445/V445</f>
        <v>81.883248730964468</v>
      </c>
      <c r="T445" s="12" t="s">
        <v>48</v>
      </c>
      <c r="U445" s="96" t="s">
        <v>3</v>
      </c>
      <c r="V445" s="96">
        <v>197</v>
      </c>
      <c r="W445" s="96">
        <v>10</v>
      </c>
      <c r="X445" s="14">
        <v>0</v>
      </c>
      <c r="Y445" s="14">
        <v>0</v>
      </c>
      <c r="Z445" s="15" t="s">
        <v>57</v>
      </c>
      <c r="AA445" s="12" t="s">
        <v>48</v>
      </c>
      <c r="AB445" s="12" t="s">
        <v>48</v>
      </c>
      <c r="AC445" s="12" t="s">
        <v>57</v>
      </c>
      <c r="AD445" s="12" t="s">
        <v>57</v>
      </c>
      <c r="AE445" s="12" t="s">
        <v>57</v>
      </c>
      <c r="AF445" s="12" t="s">
        <v>80</v>
      </c>
      <c r="AG445" s="96">
        <v>2</v>
      </c>
      <c r="AH445" s="12" t="s">
        <v>48</v>
      </c>
      <c r="AI445" s="12" t="s">
        <v>48</v>
      </c>
    </row>
    <row r="446" spans="2:35" ht="14.5" x14ac:dyDescent="0.35">
      <c r="B446" s="107" t="s">
        <v>1315</v>
      </c>
      <c r="C446" s="12" t="s">
        <v>48</v>
      </c>
      <c r="D446" s="12" t="s">
        <v>62</v>
      </c>
      <c r="E446" s="12" t="s">
        <v>1229</v>
      </c>
      <c r="F446" s="12" t="s">
        <v>48</v>
      </c>
      <c r="G446" s="94" t="s">
        <v>1316</v>
      </c>
      <c r="H446" s="107" t="s">
        <v>1317</v>
      </c>
      <c r="I446" s="12" t="s">
        <v>78</v>
      </c>
      <c r="J446" s="12" t="s">
        <v>79</v>
      </c>
      <c r="K446" s="12" t="s">
        <v>55</v>
      </c>
      <c r="L446" s="12"/>
      <c r="M446" s="95" t="s">
        <v>48</v>
      </c>
      <c r="N446" s="12"/>
      <c r="O446" s="96" t="s">
        <v>48</v>
      </c>
      <c r="P446" s="12"/>
      <c r="Q446" s="13">
        <v>5000</v>
      </c>
      <c r="R446" s="12" t="s">
        <v>56</v>
      </c>
      <c r="S446" s="96"/>
      <c r="T446" s="12" t="s">
        <v>48</v>
      </c>
      <c r="U446" s="96">
        <v>0</v>
      </c>
      <c r="V446" s="96">
        <v>0</v>
      </c>
      <c r="W446" s="96">
        <v>0</v>
      </c>
      <c r="X446" s="14">
        <v>0</v>
      </c>
      <c r="Y446" s="14">
        <v>0</v>
      </c>
      <c r="Z446" s="15" t="s">
        <v>57</v>
      </c>
      <c r="AA446" s="12" t="s">
        <v>48</v>
      </c>
      <c r="AB446" s="12" t="s">
        <v>48</v>
      </c>
      <c r="AC446" s="12" t="s">
        <v>57</v>
      </c>
      <c r="AD446" s="12" t="s">
        <v>57</v>
      </c>
      <c r="AE446" s="12" t="s">
        <v>57</v>
      </c>
      <c r="AF446" s="12" t="s">
        <v>59</v>
      </c>
      <c r="AG446" s="96">
        <v>0</v>
      </c>
      <c r="AH446" s="12" t="s">
        <v>48</v>
      </c>
      <c r="AI446" s="12" t="s">
        <v>48</v>
      </c>
    </row>
    <row r="447" spans="2:35" ht="14.5" x14ac:dyDescent="0.35">
      <c r="B447" s="107" t="s">
        <v>1318</v>
      </c>
      <c r="C447" s="12" t="s">
        <v>48</v>
      </c>
      <c r="D447" s="12" t="s">
        <v>75</v>
      </c>
      <c r="E447" s="12" t="s">
        <v>1229</v>
      </c>
      <c r="F447" s="12" t="s">
        <v>48</v>
      </c>
      <c r="G447" s="12" t="s">
        <v>1319</v>
      </c>
      <c r="H447" s="107" t="s">
        <v>1320</v>
      </c>
      <c r="I447" s="12" t="s">
        <v>78</v>
      </c>
      <c r="J447" s="12" t="s">
        <v>79</v>
      </c>
      <c r="K447" s="12" t="s">
        <v>294</v>
      </c>
      <c r="L447" s="12" t="s">
        <v>68</v>
      </c>
      <c r="M447" s="95">
        <v>46374</v>
      </c>
      <c r="N447" s="12" t="s">
        <v>71</v>
      </c>
      <c r="O447" s="96" t="s">
        <v>48</v>
      </c>
      <c r="P447" s="12"/>
      <c r="Q447" s="13">
        <v>1200</v>
      </c>
      <c r="R447" s="12" t="s">
        <v>56</v>
      </c>
      <c r="S447" s="96" t="s">
        <v>3</v>
      </c>
      <c r="T447" s="12" t="s">
        <v>48</v>
      </c>
      <c r="U447" s="96" t="s">
        <v>3</v>
      </c>
      <c r="V447" s="96" t="s">
        <v>3</v>
      </c>
      <c r="W447" s="96">
        <v>0</v>
      </c>
      <c r="X447" s="14">
        <v>0</v>
      </c>
      <c r="Y447" s="14">
        <v>0</v>
      </c>
      <c r="Z447" s="15" t="s">
        <v>57</v>
      </c>
      <c r="AA447" s="12" t="s">
        <v>48</v>
      </c>
      <c r="AB447" s="12" t="s">
        <v>48</v>
      </c>
      <c r="AC447" s="12" t="s">
        <v>57</v>
      </c>
      <c r="AD447" s="12" t="s">
        <v>57</v>
      </c>
      <c r="AE447" s="12" t="s">
        <v>57</v>
      </c>
      <c r="AF447" s="12" t="s">
        <v>80</v>
      </c>
      <c r="AG447" s="96">
        <v>0</v>
      </c>
      <c r="AH447" s="12" t="s">
        <v>48</v>
      </c>
      <c r="AI447" s="12" t="s">
        <v>48</v>
      </c>
    </row>
    <row r="448" spans="2:35" ht="14.5" x14ac:dyDescent="0.35">
      <c r="B448" s="107" t="s">
        <v>1321</v>
      </c>
      <c r="C448" s="12" t="s">
        <v>48</v>
      </c>
      <c r="D448" s="12" t="s">
        <v>75</v>
      </c>
      <c r="E448" s="12" t="s">
        <v>1229</v>
      </c>
      <c r="F448" s="12" t="s">
        <v>48</v>
      </c>
      <c r="G448" s="12" t="s">
        <v>1322</v>
      </c>
      <c r="H448" s="107" t="s">
        <v>1323</v>
      </c>
      <c r="I448" s="12" t="s">
        <v>78</v>
      </c>
      <c r="J448" s="12" t="s">
        <v>54</v>
      </c>
      <c r="K448" s="12" t="s">
        <v>294</v>
      </c>
      <c r="L448" s="12" t="s">
        <v>119</v>
      </c>
      <c r="M448" s="95">
        <v>45371</v>
      </c>
      <c r="N448" s="12" t="s">
        <v>72</v>
      </c>
      <c r="O448" s="96" t="s">
        <v>48</v>
      </c>
      <c r="P448" s="12"/>
      <c r="Q448" s="13">
        <v>31315</v>
      </c>
      <c r="R448" s="12" t="s">
        <v>72</v>
      </c>
      <c r="S448" s="96">
        <f>Q448/V448</f>
        <v>226.92028985507247</v>
      </c>
      <c r="T448" s="12" t="s">
        <v>48</v>
      </c>
      <c r="U448" s="13">
        <v>325</v>
      </c>
      <c r="V448" s="96">
        <v>138</v>
      </c>
      <c r="W448" s="96">
        <v>3</v>
      </c>
      <c r="X448" s="18">
        <v>28352.46</v>
      </c>
      <c r="Y448" s="18">
        <v>24858.51</v>
      </c>
      <c r="Z448" s="16" t="s">
        <v>58</v>
      </c>
      <c r="AA448" s="12" t="s">
        <v>48</v>
      </c>
      <c r="AB448" s="12" t="s">
        <v>48</v>
      </c>
      <c r="AC448" s="12" t="s">
        <v>57</v>
      </c>
      <c r="AD448" s="12" t="s">
        <v>57</v>
      </c>
      <c r="AE448" s="12" t="s">
        <v>57</v>
      </c>
      <c r="AF448" s="12" t="s">
        <v>80</v>
      </c>
      <c r="AG448" s="96">
        <v>2</v>
      </c>
      <c r="AH448" s="12" t="s">
        <v>48</v>
      </c>
      <c r="AI448" s="12" t="s">
        <v>48</v>
      </c>
    </row>
    <row r="449" spans="2:35" ht="14.5" x14ac:dyDescent="0.35">
      <c r="B449" s="107" t="s">
        <v>1324</v>
      </c>
      <c r="C449" s="12" t="s">
        <v>48</v>
      </c>
      <c r="D449" s="12" t="s">
        <v>75</v>
      </c>
      <c r="E449" s="12" t="s">
        <v>1229</v>
      </c>
      <c r="F449" s="12" t="s">
        <v>48</v>
      </c>
      <c r="G449" s="12" t="s">
        <v>1325</v>
      </c>
      <c r="H449" s="107" t="s">
        <v>1326</v>
      </c>
      <c r="I449" s="12" t="s">
        <v>78</v>
      </c>
      <c r="J449" s="12" t="s">
        <v>54</v>
      </c>
      <c r="K449" s="12" t="s">
        <v>55</v>
      </c>
      <c r="L449" s="12"/>
      <c r="M449" s="95" t="s">
        <v>48</v>
      </c>
      <c r="N449" s="12"/>
      <c r="O449" s="96" t="s">
        <v>48</v>
      </c>
      <c r="P449" s="12"/>
      <c r="Q449" s="13">
        <v>2200</v>
      </c>
      <c r="R449" s="12" t="s">
        <v>56</v>
      </c>
      <c r="S449" s="96">
        <v>0</v>
      </c>
      <c r="T449" s="12" t="s">
        <v>48</v>
      </c>
      <c r="U449" s="96">
        <v>0</v>
      </c>
      <c r="V449" s="96">
        <v>0</v>
      </c>
      <c r="W449" s="96">
        <v>0</v>
      </c>
      <c r="X449" s="14">
        <v>0</v>
      </c>
      <c r="Y449" s="14">
        <v>0</v>
      </c>
      <c r="Z449" s="15" t="s">
        <v>57</v>
      </c>
      <c r="AA449" s="12" t="s">
        <v>48</v>
      </c>
      <c r="AB449" s="12" t="s">
        <v>48</v>
      </c>
      <c r="AC449" s="12" t="s">
        <v>57</v>
      </c>
      <c r="AD449" s="12" t="s">
        <v>57</v>
      </c>
      <c r="AE449" s="12" t="s">
        <v>57</v>
      </c>
      <c r="AF449" s="12" t="s">
        <v>80</v>
      </c>
      <c r="AG449" s="96">
        <v>0</v>
      </c>
      <c r="AH449" s="12" t="s">
        <v>48</v>
      </c>
      <c r="AI449" s="12" t="s">
        <v>48</v>
      </c>
    </row>
    <row r="450" spans="2:35" ht="14.5" x14ac:dyDescent="0.35">
      <c r="B450" s="107" t="s">
        <v>1255</v>
      </c>
      <c r="C450" s="12" t="s">
        <v>48</v>
      </c>
      <c r="D450" s="12" t="s">
        <v>75</v>
      </c>
      <c r="E450" s="12" t="s">
        <v>1229</v>
      </c>
      <c r="F450" s="12" t="s">
        <v>48</v>
      </c>
      <c r="G450" s="12" t="s">
        <v>1327</v>
      </c>
      <c r="H450" s="107" t="s">
        <v>1257</v>
      </c>
      <c r="I450" s="12" t="s">
        <v>78</v>
      </c>
      <c r="J450" s="12" t="s">
        <v>79</v>
      </c>
      <c r="K450" s="12" t="s">
        <v>294</v>
      </c>
      <c r="L450" s="12" t="s">
        <v>68</v>
      </c>
      <c r="M450" s="95">
        <v>46920</v>
      </c>
      <c r="N450" s="12" t="s">
        <v>71</v>
      </c>
      <c r="O450" s="96" t="s">
        <v>48</v>
      </c>
      <c r="P450" s="12"/>
      <c r="Q450" s="13">
        <v>284459</v>
      </c>
      <c r="R450" s="12" t="s">
        <v>56</v>
      </c>
      <c r="S450" s="96">
        <f>Q450/V450</f>
        <v>232.40114379084969</v>
      </c>
      <c r="T450" s="12" t="s">
        <v>48</v>
      </c>
      <c r="U450" s="96" t="s">
        <v>3</v>
      </c>
      <c r="V450" s="96">
        <v>1224</v>
      </c>
      <c r="W450" s="96">
        <v>32</v>
      </c>
      <c r="X450" s="14">
        <v>2036</v>
      </c>
      <c r="Y450" s="14">
        <v>2036</v>
      </c>
      <c r="Z450" s="15" t="s">
        <v>57</v>
      </c>
      <c r="AA450" s="12" t="s">
        <v>48</v>
      </c>
      <c r="AB450" s="12" t="s">
        <v>48</v>
      </c>
      <c r="AC450" s="12" t="s">
        <v>57</v>
      </c>
      <c r="AD450" s="12" t="s">
        <v>57</v>
      </c>
      <c r="AE450" s="12" t="s">
        <v>57</v>
      </c>
      <c r="AF450" s="12" t="s">
        <v>80</v>
      </c>
      <c r="AG450" s="96">
        <v>8</v>
      </c>
      <c r="AH450" s="12" t="s">
        <v>48</v>
      </c>
      <c r="AI450" s="12" t="s">
        <v>48</v>
      </c>
    </row>
    <row r="451" spans="2:35" ht="14.5" x14ac:dyDescent="0.35">
      <c r="B451" s="107" t="s">
        <v>1296</v>
      </c>
      <c r="C451" s="12" t="s">
        <v>48</v>
      </c>
      <c r="D451" s="12" t="s">
        <v>75</v>
      </c>
      <c r="E451" s="12" t="s">
        <v>1229</v>
      </c>
      <c r="F451" s="12" t="s">
        <v>48</v>
      </c>
      <c r="G451" s="12" t="s">
        <v>1328</v>
      </c>
      <c r="H451" s="107" t="s">
        <v>1329</v>
      </c>
      <c r="I451" s="12" t="s">
        <v>1162</v>
      </c>
      <c r="J451" s="12" t="s">
        <v>128</v>
      </c>
      <c r="K451" s="12" t="s">
        <v>67</v>
      </c>
      <c r="L451" s="12" t="s">
        <v>68</v>
      </c>
      <c r="M451" s="95">
        <v>46506</v>
      </c>
      <c r="N451" s="12" t="s">
        <v>71</v>
      </c>
      <c r="O451" s="96"/>
      <c r="P451" s="12"/>
      <c r="Q451" s="13">
        <v>66916</v>
      </c>
      <c r="R451" s="12" t="s">
        <v>56</v>
      </c>
      <c r="S451" s="96"/>
      <c r="T451" s="12" t="s">
        <v>48</v>
      </c>
      <c r="U451" s="96" t="s">
        <v>3</v>
      </c>
      <c r="V451" s="96">
        <v>345</v>
      </c>
      <c r="W451" s="96">
        <v>2</v>
      </c>
      <c r="X451" s="14">
        <v>0</v>
      </c>
      <c r="Y451" s="14">
        <v>0</v>
      </c>
      <c r="Z451" s="15" t="s">
        <v>57</v>
      </c>
      <c r="AA451" s="12" t="s">
        <v>48</v>
      </c>
      <c r="AB451" s="12" t="s">
        <v>48</v>
      </c>
      <c r="AC451" s="12" t="s">
        <v>57</v>
      </c>
      <c r="AD451" s="12" t="s">
        <v>2</v>
      </c>
      <c r="AE451" s="12" t="s">
        <v>2</v>
      </c>
      <c r="AF451" s="12" t="s">
        <v>80</v>
      </c>
      <c r="AG451" s="96">
        <v>1</v>
      </c>
      <c r="AH451" s="12" t="s">
        <v>48</v>
      </c>
      <c r="AI451" s="12" t="s">
        <v>48</v>
      </c>
    </row>
    <row r="452" spans="2:35" ht="17.25" customHeight="1" x14ac:dyDescent="0.35">
      <c r="B452" s="107" t="s">
        <v>1330</v>
      </c>
      <c r="C452" s="12" t="s">
        <v>48</v>
      </c>
      <c r="D452" s="12" t="s">
        <v>75</v>
      </c>
      <c r="E452" s="12" t="s">
        <v>1229</v>
      </c>
      <c r="F452" s="12" t="s">
        <v>48</v>
      </c>
      <c r="G452" s="12" t="s">
        <v>1331</v>
      </c>
      <c r="H452" s="107" t="s">
        <v>1332</v>
      </c>
      <c r="I452" s="12" t="s">
        <v>1162</v>
      </c>
      <c r="J452" s="12" t="s">
        <v>79</v>
      </c>
      <c r="K452" s="12" t="s">
        <v>55</v>
      </c>
      <c r="L452" s="12"/>
      <c r="M452" s="95" t="s">
        <v>48</v>
      </c>
      <c r="N452" s="12"/>
      <c r="O452" s="96" t="s">
        <v>48</v>
      </c>
      <c r="P452" s="12"/>
      <c r="Q452" s="13">
        <v>99173</v>
      </c>
      <c r="R452" s="12" t="s">
        <v>56</v>
      </c>
      <c r="S452" s="96">
        <f>Q452/V452</f>
        <v>250.43686868686868</v>
      </c>
      <c r="T452" s="12" t="s">
        <v>48</v>
      </c>
      <c r="U452" s="96">
        <v>0</v>
      </c>
      <c r="V452" s="96">
        <v>396</v>
      </c>
      <c r="W452" s="96">
        <v>5</v>
      </c>
      <c r="X452" s="14">
        <v>-1</v>
      </c>
      <c r="Y452" s="14">
        <v>-683</v>
      </c>
      <c r="Z452" s="15" t="s">
        <v>57</v>
      </c>
      <c r="AA452" s="12" t="s">
        <v>48</v>
      </c>
      <c r="AB452" s="12" t="s">
        <v>48</v>
      </c>
      <c r="AC452" s="12" t="s">
        <v>57</v>
      </c>
      <c r="AD452" s="12" t="s">
        <v>57</v>
      </c>
      <c r="AE452" s="12" t="s">
        <v>57</v>
      </c>
      <c r="AF452" s="12" t="s">
        <v>245</v>
      </c>
      <c r="AG452" s="96">
        <v>2</v>
      </c>
      <c r="AH452" s="12" t="s">
        <v>48</v>
      </c>
      <c r="AI452" s="12" t="s">
        <v>48</v>
      </c>
    </row>
    <row r="453" spans="2:35" ht="17.25" customHeight="1" x14ac:dyDescent="0.35">
      <c r="B453" s="12" t="s">
        <v>66</v>
      </c>
      <c r="C453" s="12" t="s">
        <v>48</v>
      </c>
      <c r="D453" s="12" t="s">
        <v>1333</v>
      </c>
      <c r="E453" s="12" t="s">
        <v>1334</v>
      </c>
      <c r="F453" s="120" t="s">
        <v>1335</v>
      </c>
      <c r="G453" s="12" t="s">
        <v>1336</v>
      </c>
      <c r="H453" s="12" t="s">
        <v>1337</v>
      </c>
      <c r="I453" s="12" t="s">
        <v>89</v>
      </c>
      <c r="J453" s="12" t="s">
        <v>66</v>
      </c>
      <c r="K453" s="12" t="s">
        <v>95</v>
      </c>
      <c r="L453" s="12" t="s">
        <v>68</v>
      </c>
      <c r="M453" s="95">
        <v>46581</v>
      </c>
      <c r="N453" s="12" t="s">
        <v>71</v>
      </c>
      <c r="O453" s="96">
        <v>1831</v>
      </c>
      <c r="P453" s="12" t="s">
        <v>90</v>
      </c>
      <c r="Q453" s="17">
        <v>3100000</v>
      </c>
      <c r="R453" s="12" t="s">
        <v>56</v>
      </c>
      <c r="S453" s="96">
        <f>Q453/V453</f>
        <v>1693.0638995084653</v>
      </c>
      <c r="T453" s="12" t="s">
        <v>48</v>
      </c>
      <c r="U453" s="118" t="s">
        <v>3</v>
      </c>
      <c r="V453" s="96">
        <f>O453</f>
        <v>1831</v>
      </c>
      <c r="W453" s="96">
        <v>8</v>
      </c>
      <c r="X453" s="16">
        <v>34505.54</v>
      </c>
      <c r="Y453" s="16">
        <v>34505.54</v>
      </c>
      <c r="Z453" s="15" t="s">
        <v>58</v>
      </c>
      <c r="AA453" s="12" t="s">
        <v>58</v>
      </c>
      <c r="AB453" s="12" t="s">
        <v>140</v>
      </c>
      <c r="AC453" s="12" t="s">
        <v>57</v>
      </c>
      <c r="AD453" s="12" t="s">
        <v>57</v>
      </c>
      <c r="AE453" s="12" t="s">
        <v>57</v>
      </c>
      <c r="AF453" s="12" t="s">
        <v>80</v>
      </c>
      <c r="AG453" s="96">
        <v>0</v>
      </c>
      <c r="AH453" s="12" t="s">
        <v>48</v>
      </c>
      <c r="AI453" s="12" t="s">
        <v>48</v>
      </c>
    </row>
    <row r="454" spans="2:35" ht="14.5" x14ac:dyDescent="0.35">
      <c r="B454" s="107" t="s">
        <v>1338</v>
      </c>
      <c r="C454" s="12" t="s">
        <v>48</v>
      </c>
      <c r="D454" s="12" t="s">
        <v>1333</v>
      </c>
      <c r="E454" s="12" t="s">
        <v>1334</v>
      </c>
      <c r="F454" s="12" t="s">
        <v>48</v>
      </c>
      <c r="G454" s="12" t="s">
        <v>1339</v>
      </c>
      <c r="H454" s="107" t="s">
        <v>1340</v>
      </c>
      <c r="I454" s="12" t="s">
        <v>78</v>
      </c>
      <c r="J454" s="12" t="s">
        <v>54</v>
      </c>
      <c r="K454" s="12" t="s">
        <v>67</v>
      </c>
      <c r="L454" s="12" t="s">
        <v>119</v>
      </c>
      <c r="M454" s="95">
        <v>45021</v>
      </c>
      <c r="N454" s="12" t="s">
        <v>72</v>
      </c>
      <c r="O454" s="96" t="s">
        <v>48</v>
      </c>
      <c r="P454" s="12"/>
      <c r="Q454" s="13">
        <v>19136</v>
      </c>
      <c r="R454" s="12" t="s">
        <v>72</v>
      </c>
      <c r="S454" s="96">
        <v>0</v>
      </c>
      <c r="T454" s="12" t="s">
        <v>48</v>
      </c>
      <c r="U454" s="96">
        <v>0</v>
      </c>
      <c r="V454" s="96">
        <v>0</v>
      </c>
      <c r="W454" s="96">
        <v>0</v>
      </c>
      <c r="X454" s="14">
        <v>0</v>
      </c>
      <c r="Y454" s="14">
        <v>0</v>
      </c>
      <c r="Z454" s="15" t="s">
        <v>57</v>
      </c>
      <c r="AA454" s="12" t="s">
        <v>48</v>
      </c>
      <c r="AB454" s="12" t="s">
        <v>48</v>
      </c>
      <c r="AC454" s="12" t="s">
        <v>57</v>
      </c>
      <c r="AD454" s="12" t="s">
        <v>57</v>
      </c>
      <c r="AE454" s="12" t="s">
        <v>57</v>
      </c>
      <c r="AF454" s="12" t="s">
        <v>245</v>
      </c>
      <c r="AG454" s="96">
        <v>3</v>
      </c>
      <c r="AH454" s="12" t="s">
        <v>48</v>
      </c>
      <c r="AI454" s="12" t="s">
        <v>48</v>
      </c>
    </row>
    <row r="455" spans="2:35" ht="14.5" x14ac:dyDescent="0.35">
      <c r="B455" s="107" t="s">
        <v>1341</v>
      </c>
      <c r="C455" s="12" t="s">
        <v>48</v>
      </c>
      <c r="D455" s="12" t="s">
        <v>1333</v>
      </c>
      <c r="E455" s="12" t="s">
        <v>1334</v>
      </c>
      <c r="F455" s="12" t="s">
        <v>48</v>
      </c>
      <c r="G455" s="12" t="s">
        <v>1342</v>
      </c>
      <c r="H455" s="107" t="s">
        <v>1343</v>
      </c>
      <c r="I455" s="12" t="s">
        <v>1162</v>
      </c>
      <c r="J455" s="12" t="s">
        <v>54</v>
      </c>
      <c r="K455" s="12" t="s">
        <v>55</v>
      </c>
      <c r="L455" s="12"/>
      <c r="M455" s="95" t="s">
        <v>48</v>
      </c>
      <c r="N455" s="12"/>
      <c r="O455" s="96" t="s">
        <v>48</v>
      </c>
      <c r="P455" s="12"/>
      <c r="Q455" s="13">
        <v>1530</v>
      </c>
      <c r="R455" s="12" t="s">
        <v>56</v>
      </c>
      <c r="S455" s="96"/>
      <c r="T455" s="12" t="s">
        <v>48</v>
      </c>
      <c r="U455" s="96">
        <v>0</v>
      </c>
      <c r="V455" s="96">
        <v>0</v>
      </c>
      <c r="W455" s="96">
        <v>0</v>
      </c>
      <c r="X455" s="14">
        <v>0</v>
      </c>
      <c r="Y455" s="14">
        <v>0</v>
      </c>
      <c r="Z455" s="15" t="s">
        <v>57</v>
      </c>
      <c r="AA455" s="12" t="s">
        <v>48</v>
      </c>
      <c r="AB455" s="12" t="s">
        <v>48</v>
      </c>
      <c r="AC455" s="12" t="s">
        <v>57</v>
      </c>
      <c r="AD455" s="12" t="s">
        <v>57</v>
      </c>
      <c r="AE455" s="12" t="s">
        <v>57</v>
      </c>
      <c r="AF455" s="12" t="s">
        <v>80</v>
      </c>
      <c r="AG455" s="96">
        <v>0</v>
      </c>
      <c r="AH455" s="12" t="s">
        <v>48</v>
      </c>
      <c r="AI455" s="12" t="s">
        <v>48</v>
      </c>
    </row>
    <row r="456" spans="2:35" ht="14.5" x14ac:dyDescent="0.35">
      <c r="B456" s="94" t="s">
        <v>1344</v>
      </c>
      <c r="C456" s="12" t="s">
        <v>48</v>
      </c>
      <c r="D456" s="12" t="s">
        <v>75</v>
      </c>
      <c r="E456" s="12" t="s">
        <v>1345</v>
      </c>
      <c r="F456" s="12" t="s">
        <v>48</v>
      </c>
      <c r="G456" s="94" t="s">
        <v>1346</v>
      </c>
      <c r="H456" s="127" t="s">
        <v>1347</v>
      </c>
      <c r="I456" s="12" t="s">
        <v>53</v>
      </c>
      <c r="J456" s="12" t="s">
        <v>66</v>
      </c>
      <c r="K456" s="12" t="s">
        <v>67</v>
      </c>
      <c r="L456" s="12" t="s">
        <v>68</v>
      </c>
      <c r="M456" s="95">
        <v>46384</v>
      </c>
      <c r="N456" s="12" t="s">
        <v>71</v>
      </c>
      <c r="O456" s="96" t="s">
        <v>48</v>
      </c>
      <c r="P456" s="12"/>
      <c r="Q456" s="13">
        <v>150000</v>
      </c>
      <c r="R456" s="12" t="s">
        <v>56</v>
      </c>
      <c r="S456" s="96">
        <v>0</v>
      </c>
      <c r="T456" s="12" t="s">
        <v>48</v>
      </c>
      <c r="U456" s="13" t="s">
        <v>3</v>
      </c>
      <c r="V456" s="96">
        <v>0</v>
      </c>
      <c r="W456" s="96" t="s">
        <v>60</v>
      </c>
      <c r="X456" s="14">
        <v>538668</v>
      </c>
      <c r="Y456" s="14">
        <v>1007</v>
      </c>
      <c r="Z456" s="15" t="s">
        <v>57</v>
      </c>
      <c r="AA456" s="12" t="s">
        <v>48</v>
      </c>
      <c r="AB456" s="12" t="s">
        <v>48</v>
      </c>
      <c r="AC456" s="12" t="s">
        <v>57</v>
      </c>
      <c r="AD456" s="12" t="s">
        <v>57</v>
      </c>
      <c r="AE456" s="12" t="s">
        <v>57</v>
      </c>
      <c r="AF456" s="12" t="s">
        <v>59</v>
      </c>
      <c r="AG456" s="118">
        <v>66</v>
      </c>
      <c r="AH456" s="12" t="s">
        <v>48</v>
      </c>
      <c r="AI456" s="12" t="s">
        <v>48</v>
      </c>
    </row>
    <row r="457" spans="2:35" ht="14.5" x14ac:dyDescent="0.35">
      <c r="B457" s="94" t="s">
        <v>1344</v>
      </c>
      <c r="C457" s="12" t="s">
        <v>48</v>
      </c>
      <c r="D457" s="12" t="s">
        <v>75</v>
      </c>
      <c r="E457" s="12" t="s">
        <v>1345</v>
      </c>
      <c r="F457" s="12" t="s">
        <v>48</v>
      </c>
      <c r="G457" s="94" t="s">
        <v>1348</v>
      </c>
      <c r="H457" s="94" t="s">
        <v>1349</v>
      </c>
      <c r="I457" s="12" t="s">
        <v>53</v>
      </c>
      <c r="J457" s="12" t="s">
        <v>66</v>
      </c>
      <c r="K457" s="12" t="s">
        <v>67</v>
      </c>
      <c r="L457" s="12" t="s">
        <v>68</v>
      </c>
      <c r="M457" s="95">
        <v>46387</v>
      </c>
      <c r="N457" s="12" t="s">
        <v>71</v>
      </c>
      <c r="O457" s="96" t="s">
        <v>48</v>
      </c>
      <c r="P457" s="12"/>
      <c r="Q457" s="13">
        <v>4705855</v>
      </c>
      <c r="R457" s="12" t="s">
        <v>56</v>
      </c>
      <c r="S457" s="96">
        <v>0</v>
      </c>
      <c r="T457" s="12" t="s">
        <v>48</v>
      </c>
      <c r="U457" s="13" t="s">
        <v>3</v>
      </c>
      <c r="V457" s="96">
        <v>5340</v>
      </c>
      <c r="W457" s="96">
        <v>326</v>
      </c>
      <c r="X457" s="14">
        <v>418333.11</v>
      </c>
      <c r="Y457" s="14">
        <v>0</v>
      </c>
      <c r="Z457" s="15" t="s">
        <v>57</v>
      </c>
      <c r="AA457" s="12" t="s">
        <v>48</v>
      </c>
      <c r="AB457" s="12" t="s">
        <v>48</v>
      </c>
      <c r="AC457" s="12" t="s">
        <v>57</v>
      </c>
      <c r="AD457" s="12" t="s">
        <v>57</v>
      </c>
      <c r="AE457" s="12" t="s">
        <v>57</v>
      </c>
      <c r="AF457" s="12" t="s">
        <v>59</v>
      </c>
      <c r="AG457" s="118">
        <v>36</v>
      </c>
      <c r="AH457" s="12" t="s">
        <v>48</v>
      </c>
      <c r="AI457" s="12" t="s">
        <v>48</v>
      </c>
    </row>
    <row r="458" spans="2:35" ht="14.5" x14ac:dyDescent="0.35">
      <c r="B458" s="107" t="s">
        <v>1350</v>
      </c>
      <c r="C458" s="12" t="s">
        <v>48</v>
      </c>
      <c r="D458" s="12" t="s">
        <v>75</v>
      </c>
      <c r="E458" s="12" t="s">
        <v>1345</v>
      </c>
      <c r="F458" s="12" t="s">
        <v>1351</v>
      </c>
      <c r="G458" s="12" t="s">
        <v>1352</v>
      </c>
      <c r="H458" s="107" t="s">
        <v>1353</v>
      </c>
      <c r="I458" s="12" t="s">
        <v>53</v>
      </c>
      <c r="J458" s="12" t="s">
        <v>79</v>
      </c>
      <c r="K458" s="12" t="s">
        <v>67</v>
      </c>
      <c r="L458" s="12" t="s">
        <v>68</v>
      </c>
      <c r="M458" s="95">
        <v>46203</v>
      </c>
      <c r="N458" s="12" t="s">
        <v>71</v>
      </c>
      <c r="O458" s="96" t="s">
        <v>48</v>
      </c>
      <c r="P458" s="12"/>
      <c r="Q458" s="13">
        <v>3412299</v>
      </c>
      <c r="R458" s="12" t="s">
        <v>56</v>
      </c>
      <c r="S458" s="96">
        <f>Q458/V458</f>
        <v>12057.593639575971</v>
      </c>
      <c r="T458" s="12" t="s">
        <v>48</v>
      </c>
      <c r="U458" s="96" t="s">
        <v>3</v>
      </c>
      <c r="V458" s="96">
        <v>283</v>
      </c>
      <c r="W458" s="96">
        <v>337</v>
      </c>
      <c r="X458" s="14">
        <v>3973073</v>
      </c>
      <c r="Y458" s="14">
        <v>303517</v>
      </c>
      <c r="Z458" s="15" t="s">
        <v>57</v>
      </c>
      <c r="AA458" s="12" t="s">
        <v>48</v>
      </c>
      <c r="AB458" s="12" t="s">
        <v>48</v>
      </c>
      <c r="AC458" s="12" t="s">
        <v>57</v>
      </c>
      <c r="AD458" s="12" t="s">
        <v>57</v>
      </c>
      <c r="AE458" s="12" t="s">
        <v>57</v>
      </c>
      <c r="AF458" s="12" t="s">
        <v>245</v>
      </c>
      <c r="AG458" s="96">
        <v>46</v>
      </c>
      <c r="AH458" s="12" t="s">
        <v>48</v>
      </c>
      <c r="AI458" s="12" t="s">
        <v>48</v>
      </c>
    </row>
    <row r="459" spans="2:35" ht="14.5" x14ac:dyDescent="0.35">
      <c r="B459" s="12" t="s">
        <v>1354</v>
      </c>
      <c r="C459" s="12" t="s">
        <v>48</v>
      </c>
      <c r="D459" s="12" t="s">
        <v>75</v>
      </c>
      <c r="E459" s="12" t="s">
        <v>1345</v>
      </c>
      <c r="F459" s="12" t="s">
        <v>1355</v>
      </c>
      <c r="G459" s="12" t="s">
        <v>1356</v>
      </c>
      <c r="H459" s="12" t="s">
        <v>1357</v>
      </c>
      <c r="I459" s="12" t="s">
        <v>53</v>
      </c>
      <c r="J459" s="12" t="s">
        <v>66</v>
      </c>
      <c r="K459" s="12" t="s">
        <v>67</v>
      </c>
      <c r="L459" s="12" t="s">
        <v>68</v>
      </c>
      <c r="M459" s="95">
        <v>46203</v>
      </c>
      <c r="N459" s="12" t="s">
        <v>71</v>
      </c>
      <c r="O459" s="96" t="s">
        <v>48</v>
      </c>
      <c r="P459" s="12"/>
      <c r="Q459" s="13">
        <v>3139916.82</v>
      </c>
      <c r="R459" s="12" t="s">
        <v>56</v>
      </c>
      <c r="S459" s="96">
        <f>Q459/V459</f>
        <v>15778.476482412059</v>
      </c>
      <c r="T459" s="12" t="s">
        <v>48</v>
      </c>
      <c r="U459" s="96" t="s">
        <v>3</v>
      </c>
      <c r="V459" s="96">
        <v>199</v>
      </c>
      <c r="W459" s="96">
        <v>554</v>
      </c>
      <c r="X459" s="14">
        <v>3657374</v>
      </c>
      <c r="Y459" s="14">
        <v>188538</v>
      </c>
      <c r="Z459" s="15" t="s">
        <v>57</v>
      </c>
      <c r="AA459" s="12" t="s">
        <v>48</v>
      </c>
      <c r="AB459" s="12" t="s">
        <v>48</v>
      </c>
      <c r="AC459" s="12" t="s">
        <v>57</v>
      </c>
      <c r="AD459" s="12" t="s">
        <v>57</v>
      </c>
      <c r="AE459" s="12" t="s">
        <v>57</v>
      </c>
      <c r="AF459" s="12" t="s">
        <v>245</v>
      </c>
      <c r="AG459" s="96">
        <v>41</v>
      </c>
      <c r="AH459" s="12" t="s">
        <v>48</v>
      </c>
      <c r="AI459" s="12" t="s">
        <v>48</v>
      </c>
    </row>
    <row r="460" spans="2:35" ht="14.5" x14ac:dyDescent="0.35">
      <c r="B460" s="12" t="s">
        <v>1354</v>
      </c>
      <c r="C460" s="12" t="s">
        <v>48</v>
      </c>
      <c r="D460" s="12" t="s">
        <v>75</v>
      </c>
      <c r="E460" s="12" t="s">
        <v>1345</v>
      </c>
      <c r="F460" s="12" t="s">
        <v>48</v>
      </c>
      <c r="G460" s="12" t="s">
        <v>1358</v>
      </c>
      <c r="H460" s="12" t="s">
        <v>1359</v>
      </c>
      <c r="I460" s="12" t="s">
        <v>53</v>
      </c>
      <c r="J460" s="12" t="s">
        <v>66</v>
      </c>
      <c r="K460" s="12" t="s">
        <v>67</v>
      </c>
      <c r="L460" s="12" t="s">
        <v>349</v>
      </c>
      <c r="M460" s="95">
        <v>45378</v>
      </c>
      <c r="N460" s="12" t="s">
        <v>72</v>
      </c>
      <c r="O460" s="96" t="s">
        <v>48</v>
      </c>
      <c r="P460" s="12"/>
      <c r="Q460" s="13">
        <f>X460</f>
        <v>4444303</v>
      </c>
      <c r="R460" s="12" t="s">
        <v>56</v>
      </c>
      <c r="S460" s="96">
        <f>Q460/V460</f>
        <v>351.68972066154942</v>
      </c>
      <c r="T460" s="12" t="s">
        <v>48</v>
      </c>
      <c r="U460" s="96">
        <v>0</v>
      </c>
      <c r="V460" s="96">
        <v>12637</v>
      </c>
      <c r="W460" s="96">
        <v>102</v>
      </c>
      <c r="X460" s="14">
        <v>4444303</v>
      </c>
      <c r="Y460" s="14">
        <v>1169</v>
      </c>
      <c r="Z460" s="15" t="s">
        <v>58</v>
      </c>
      <c r="AA460" s="12" t="s">
        <v>48</v>
      </c>
      <c r="AB460" s="12" t="s">
        <v>48</v>
      </c>
      <c r="AC460" s="12" t="s">
        <v>57</v>
      </c>
      <c r="AD460" s="12" t="s">
        <v>57</v>
      </c>
      <c r="AE460" s="12" t="s">
        <v>57</v>
      </c>
      <c r="AF460" s="12" t="s">
        <v>80</v>
      </c>
      <c r="AG460" s="96">
        <v>78</v>
      </c>
      <c r="AH460" s="12" t="s">
        <v>48</v>
      </c>
      <c r="AI460" s="12" t="s">
        <v>48</v>
      </c>
    </row>
    <row r="461" spans="2:35" ht="14.5" x14ac:dyDescent="0.35">
      <c r="B461" s="107" t="s">
        <v>1360</v>
      </c>
      <c r="C461" s="12" t="s">
        <v>48</v>
      </c>
      <c r="D461" s="12" t="s">
        <v>62</v>
      </c>
      <c r="E461" s="12" t="s">
        <v>1345</v>
      </c>
      <c r="F461" s="12" t="s">
        <v>48</v>
      </c>
      <c r="G461" s="12" t="s">
        <v>1361</v>
      </c>
      <c r="H461" s="107" t="s">
        <v>1362</v>
      </c>
      <c r="I461" s="12" t="s">
        <v>78</v>
      </c>
      <c r="J461" s="12" t="s">
        <v>79</v>
      </c>
      <c r="K461" s="12" t="s">
        <v>294</v>
      </c>
      <c r="L461" s="12" t="s">
        <v>68</v>
      </c>
      <c r="M461" s="95">
        <v>46387</v>
      </c>
      <c r="N461" s="12" t="s">
        <v>71</v>
      </c>
      <c r="O461" s="96" t="s">
        <v>48</v>
      </c>
      <c r="P461" s="12"/>
      <c r="Q461" s="13">
        <v>4000</v>
      </c>
      <c r="R461" s="12" t="s">
        <v>56</v>
      </c>
      <c r="S461" s="96"/>
      <c r="T461" s="12" t="s">
        <v>48</v>
      </c>
      <c r="U461" s="96" t="s">
        <v>3</v>
      </c>
      <c r="V461" s="96">
        <v>0</v>
      </c>
      <c r="W461" s="96">
        <v>0</v>
      </c>
      <c r="X461" s="14">
        <v>0</v>
      </c>
      <c r="Y461" s="14">
        <v>0</v>
      </c>
      <c r="Z461" s="15" t="s">
        <v>57</v>
      </c>
      <c r="AA461" s="12" t="s">
        <v>48</v>
      </c>
      <c r="AB461" s="12" t="s">
        <v>48</v>
      </c>
      <c r="AC461" s="12" t="s">
        <v>57</v>
      </c>
      <c r="AD461" s="12" t="s">
        <v>57</v>
      </c>
      <c r="AE461" s="12" t="s">
        <v>57</v>
      </c>
      <c r="AF461" s="12" t="s">
        <v>59</v>
      </c>
      <c r="AG461" s="96">
        <v>0</v>
      </c>
      <c r="AH461" s="12" t="s">
        <v>48</v>
      </c>
      <c r="AI461" s="12" t="s">
        <v>48</v>
      </c>
    </row>
    <row r="462" spans="2:35" ht="14.5" x14ac:dyDescent="0.35">
      <c r="B462" s="107" t="s">
        <v>1363</v>
      </c>
      <c r="C462" s="12" t="s">
        <v>48</v>
      </c>
      <c r="D462" s="12" t="s">
        <v>62</v>
      </c>
      <c r="E462" s="12" t="s">
        <v>1345</v>
      </c>
      <c r="F462" s="12" t="s">
        <v>48</v>
      </c>
      <c r="G462" s="94" t="s">
        <v>1364</v>
      </c>
      <c r="H462" s="107" t="s">
        <v>1365</v>
      </c>
      <c r="I462" s="12" t="s">
        <v>78</v>
      </c>
      <c r="J462" s="12" t="s">
        <v>128</v>
      </c>
      <c r="K462" s="12" t="s">
        <v>294</v>
      </c>
      <c r="L462" s="12" t="s">
        <v>68</v>
      </c>
      <c r="M462" s="95">
        <v>46294</v>
      </c>
      <c r="N462" s="12" t="s">
        <v>71</v>
      </c>
      <c r="O462" s="96" t="s">
        <v>48</v>
      </c>
      <c r="P462" s="12"/>
      <c r="Q462" s="13">
        <v>151454</v>
      </c>
      <c r="R462" s="12" t="s">
        <v>56</v>
      </c>
      <c r="S462" s="96">
        <f>Q462/V462</f>
        <v>761.0753768844221</v>
      </c>
      <c r="T462" s="12" t="s">
        <v>48</v>
      </c>
      <c r="U462" s="96">
        <v>116</v>
      </c>
      <c r="V462" s="96">
        <v>199</v>
      </c>
      <c r="W462" s="96">
        <v>25</v>
      </c>
      <c r="X462" s="14">
        <v>5620</v>
      </c>
      <c r="Y462" s="14">
        <v>2253</v>
      </c>
      <c r="Z462" s="15" t="s">
        <v>57</v>
      </c>
      <c r="AA462" s="12" t="s">
        <v>48</v>
      </c>
      <c r="AB462" s="12" t="s">
        <v>48</v>
      </c>
      <c r="AC462" s="12" t="s">
        <v>57</v>
      </c>
      <c r="AD462" s="12" t="s">
        <v>57</v>
      </c>
      <c r="AE462" s="12" t="s">
        <v>57</v>
      </c>
      <c r="AF462" s="12" t="s">
        <v>59</v>
      </c>
      <c r="AG462" s="96">
        <v>2</v>
      </c>
      <c r="AH462" s="12" t="s">
        <v>48</v>
      </c>
      <c r="AI462" s="12" t="s">
        <v>48</v>
      </c>
    </row>
    <row r="463" spans="2:35" ht="14.5" x14ac:dyDescent="0.35">
      <c r="B463" s="107" t="s">
        <v>1366</v>
      </c>
      <c r="C463" s="12" t="s">
        <v>48</v>
      </c>
      <c r="D463" s="12" t="s">
        <v>75</v>
      </c>
      <c r="E463" s="12" t="s">
        <v>1345</v>
      </c>
      <c r="F463" s="12" t="s">
        <v>48</v>
      </c>
      <c r="G463" s="12" t="s">
        <v>1367</v>
      </c>
      <c r="H463" s="107" t="s">
        <v>1368</v>
      </c>
      <c r="I463" s="12" t="s">
        <v>78</v>
      </c>
      <c r="J463" s="12" t="s">
        <v>128</v>
      </c>
      <c r="K463" s="12" t="s">
        <v>67</v>
      </c>
      <c r="L463" s="12" t="s">
        <v>68</v>
      </c>
      <c r="M463" s="95">
        <v>45807</v>
      </c>
      <c r="N463" s="12" t="s">
        <v>71</v>
      </c>
      <c r="O463" s="96" t="s">
        <v>48</v>
      </c>
      <c r="P463" s="12"/>
      <c r="Q463" s="13">
        <v>307632</v>
      </c>
      <c r="R463" s="12" t="s">
        <v>56</v>
      </c>
      <c r="S463" s="96">
        <f>Q463/V463</f>
        <v>661.57419354838714</v>
      </c>
      <c r="T463" s="12" t="s">
        <v>48</v>
      </c>
      <c r="U463" s="96" t="s">
        <v>3</v>
      </c>
      <c r="V463" s="96">
        <v>465</v>
      </c>
      <c r="W463" s="96">
        <v>17</v>
      </c>
      <c r="X463" s="14">
        <v>13175.47</v>
      </c>
      <c r="Y463" s="14">
        <v>0</v>
      </c>
      <c r="Z463" s="15" t="s">
        <v>57</v>
      </c>
      <c r="AA463" s="12" t="s">
        <v>48</v>
      </c>
      <c r="AB463" s="12" t="s">
        <v>48</v>
      </c>
      <c r="AC463" s="12" t="s">
        <v>57</v>
      </c>
      <c r="AD463" s="12" t="s">
        <v>57</v>
      </c>
      <c r="AE463" s="12" t="s">
        <v>57</v>
      </c>
      <c r="AF463" s="12" t="s">
        <v>80</v>
      </c>
      <c r="AG463" s="96">
        <v>6</v>
      </c>
      <c r="AH463" s="12" t="s">
        <v>48</v>
      </c>
      <c r="AI463" s="12" t="s">
        <v>48</v>
      </c>
    </row>
    <row r="464" spans="2:35" ht="14.5" x14ac:dyDescent="0.35">
      <c r="B464" s="107" t="s">
        <v>120</v>
      </c>
      <c r="C464" s="12" t="s">
        <v>48</v>
      </c>
      <c r="D464" s="12" t="s">
        <v>75</v>
      </c>
      <c r="E464" s="12" t="s">
        <v>1345</v>
      </c>
      <c r="F464" s="12" t="s">
        <v>48</v>
      </c>
      <c r="G464" s="12" t="s">
        <v>1369</v>
      </c>
      <c r="H464" s="107" t="s">
        <v>1370</v>
      </c>
      <c r="I464" s="12" t="s">
        <v>78</v>
      </c>
      <c r="J464" s="12" t="s">
        <v>128</v>
      </c>
      <c r="K464" s="12" t="s">
        <v>67</v>
      </c>
      <c r="L464" s="12" t="s">
        <v>68</v>
      </c>
      <c r="M464" s="95">
        <v>45596</v>
      </c>
      <c r="N464" s="12" t="s">
        <v>71</v>
      </c>
      <c r="O464" s="96" t="s">
        <v>48</v>
      </c>
      <c r="P464" s="12"/>
      <c r="Q464" s="13">
        <v>0</v>
      </c>
      <c r="R464" s="12" t="s">
        <v>56</v>
      </c>
      <c r="S464" s="96">
        <v>0</v>
      </c>
      <c r="T464" s="12" t="s">
        <v>48</v>
      </c>
      <c r="U464" s="96" t="s">
        <v>3</v>
      </c>
      <c r="V464" s="96">
        <v>0</v>
      </c>
      <c r="W464" s="96">
        <v>0</v>
      </c>
      <c r="X464" s="14">
        <v>0</v>
      </c>
      <c r="Y464" s="14">
        <v>0</v>
      </c>
      <c r="Z464" s="15" t="s">
        <v>57</v>
      </c>
      <c r="AA464" s="12" t="s">
        <v>48</v>
      </c>
      <c r="AB464" s="12" t="s">
        <v>48</v>
      </c>
      <c r="AC464" s="12" t="s">
        <v>57</v>
      </c>
      <c r="AD464" s="12" t="s">
        <v>2</v>
      </c>
      <c r="AE464" s="12" t="s">
        <v>2</v>
      </c>
      <c r="AF464" s="12" t="s">
        <v>80</v>
      </c>
      <c r="AG464" s="96">
        <v>0</v>
      </c>
      <c r="AH464" s="12" t="s">
        <v>48</v>
      </c>
      <c r="AI464" s="12" t="s">
        <v>48</v>
      </c>
    </row>
    <row r="465" spans="2:35" ht="14.5" x14ac:dyDescent="0.35">
      <c r="B465" s="107" t="s">
        <v>1371</v>
      </c>
      <c r="C465" s="12" t="s">
        <v>48</v>
      </c>
      <c r="D465" s="12" t="s">
        <v>75</v>
      </c>
      <c r="E465" s="12" t="s">
        <v>1345</v>
      </c>
      <c r="F465" s="12" t="s">
        <v>48</v>
      </c>
      <c r="G465" s="12" t="s">
        <v>1372</v>
      </c>
      <c r="H465" s="107" t="s">
        <v>1373</v>
      </c>
      <c r="I465" s="12" t="s">
        <v>78</v>
      </c>
      <c r="J465" s="12" t="s">
        <v>79</v>
      </c>
      <c r="K465" s="12" t="s">
        <v>55</v>
      </c>
      <c r="L465" s="12"/>
      <c r="M465" s="95" t="s">
        <v>48</v>
      </c>
      <c r="N465" s="12"/>
      <c r="O465" s="96" t="s">
        <v>48</v>
      </c>
      <c r="P465" s="12"/>
      <c r="Q465" s="13">
        <v>14756</v>
      </c>
      <c r="R465" s="12" t="s">
        <v>56</v>
      </c>
      <c r="S465" s="96">
        <f>Q465/V465</f>
        <v>245.93333333333334</v>
      </c>
      <c r="T465" s="12" t="s">
        <v>48</v>
      </c>
      <c r="U465" s="96">
        <v>0</v>
      </c>
      <c r="V465" s="96">
        <v>60</v>
      </c>
      <c r="W465" s="96">
        <v>0</v>
      </c>
      <c r="X465" s="14">
        <v>0</v>
      </c>
      <c r="Y465" s="14">
        <v>0</v>
      </c>
      <c r="Z465" s="15" t="s">
        <v>57</v>
      </c>
      <c r="AA465" s="12" t="s">
        <v>48</v>
      </c>
      <c r="AB465" s="12" t="s">
        <v>48</v>
      </c>
      <c r="AC465" s="12" t="s">
        <v>57</v>
      </c>
      <c r="AD465" s="12" t="s">
        <v>57</v>
      </c>
      <c r="AE465" s="12" t="s">
        <v>57</v>
      </c>
      <c r="AF465" s="12" t="s">
        <v>80</v>
      </c>
      <c r="AG465" s="96">
        <v>1</v>
      </c>
      <c r="AH465" s="12" t="s">
        <v>48</v>
      </c>
      <c r="AI465" s="12" t="s">
        <v>48</v>
      </c>
    </row>
    <row r="466" spans="2:35" ht="14.5" x14ac:dyDescent="0.35">
      <c r="B466" s="107" t="s">
        <v>1374</v>
      </c>
      <c r="C466" s="12" t="s">
        <v>48</v>
      </c>
      <c r="D466" s="12" t="s">
        <v>75</v>
      </c>
      <c r="E466" s="12" t="s">
        <v>1345</v>
      </c>
      <c r="F466" s="12" t="s">
        <v>48</v>
      </c>
      <c r="G466" s="12" t="s">
        <v>1375</v>
      </c>
      <c r="H466" s="107" t="s">
        <v>1376</v>
      </c>
      <c r="I466" s="12" t="s">
        <v>1162</v>
      </c>
      <c r="J466" s="12" t="s">
        <v>79</v>
      </c>
      <c r="K466" s="12" t="s">
        <v>67</v>
      </c>
      <c r="L466" s="12" t="s">
        <v>68</v>
      </c>
      <c r="M466" s="95">
        <v>45899</v>
      </c>
      <c r="N466" s="12" t="s">
        <v>71</v>
      </c>
      <c r="O466" s="96" t="s">
        <v>48</v>
      </c>
      <c r="P466" s="12"/>
      <c r="Q466" s="13">
        <v>2655</v>
      </c>
      <c r="R466" s="12" t="s">
        <v>56</v>
      </c>
      <c r="S466" s="96"/>
      <c r="T466" s="12" t="s">
        <v>48</v>
      </c>
      <c r="U466" s="96"/>
      <c r="V466" s="96">
        <v>0</v>
      </c>
      <c r="W466" s="96">
        <v>0</v>
      </c>
      <c r="X466" s="14">
        <v>0</v>
      </c>
      <c r="Y466" s="14">
        <v>0</v>
      </c>
      <c r="Z466" s="15" t="s">
        <v>57</v>
      </c>
      <c r="AA466" s="12" t="s">
        <v>48</v>
      </c>
      <c r="AB466" s="12" t="s">
        <v>48</v>
      </c>
      <c r="AC466" s="12" t="s">
        <v>57</v>
      </c>
      <c r="AD466" s="12" t="s">
        <v>2</v>
      </c>
      <c r="AE466" s="12" t="s">
        <v>2</v>
      </c>
      <c r="AF466" s="12" t="s">
        <v>80</v>
      </c>
      <c r="AG466" s="96">
        <v>0</v>
      </c>
      <c r="AH466" s="12" t="s">
        <v>48</v>
      </c>
      <c r="AI466" s="12" t="s">
        <v>48</v>
      </c>
    </row>
    <row r="467" spans="2:35" ht="14.5" x14ac:dyDescent="0.35">
      <c r="B467" s="107" t="s">
        <v>1377</v>
      </c>
      <c r="C467" s="12" t="s">
        <v>48</v>
      </c>
      <c r="D467" s="12" t="s">
        <v>75</v>
      </c>
      <c r="E467" s="12" t="s">
        <v>1345</v>
      </c>
      <c r="F467" s="12" t="s">
        <v>48</v>
      </c>
      <c r="G467" s="12" t="s">
        <v>1378</v>
      </c>
      <c r="H467" s="107" t="s">
        <v>1379</v>
      </c>
      <c r="I467" s="12" t="s">
        <v>78</v>
      </c>
      <c r="J467" s="12" t="s">
        <v>79</v>
      </c>
      <c r="K467" s="12" t="s">
        <v>67</v>
      </c>
      <c r="L467" s="12" t="s">
        <v>119</v>
      </c>
      <c r="M467" s="95">
        <v>45133</v>
      </c>
      <c r="N467" s="12" t="s">
        <v>72</v>
      </c>
      <c r="O467" s="96" t="s">
        <v>48</v>
      </c>
      <c r="P467" s="12"/>
      <c r="Q467" s="13">
        <v>13399</v>
      </c>
      <c r="R467" s="12" t="s">
        <v>72</v>
      </c>
      <c r="S467" s="96">
        <f>Q467/V467</f>
        <v>110.73553719008264</v>
      </c>
      <c r="T467" s="12" t="s">
        <v>48</v>
      </c>
      <c r="U467" s="13">
        <v>0</v>
      </c>
      <c r="V467" s="96">
        <v>121</v>
      </c>
      <c r="W467" s="96">
        <v>15</v>
      </c>
      <c r="X467" s="18">
        <v>16037.87</v>
      </c>
      <c r="Y467" s="18">
        <v>0</v>
      </c>
      <c r="Z467" s="16" t="s">
        <v>58</v>
      </c>
      <c r="AA467" s="12" t="s">
        <v>48</v>
      </c>
      <c r="AB467" s="12" t="s">
        <v>48</v>
      </c>
      <c r="AC467" s="12" t="s">
        <v>57</v>
      </c>
      <c r="AD467" s="12" t="s">
        <v>57</v>
      </c>
      <c r="AE467" s="12" t="s">
        <v>57</v>
      </c>
      <c r="AF467" s="12" t="s">
        <v>80</v>
      </c>
      <c r="AG467" s="96">
        <v>2</v>
      </c>
      <c r="AH467" s="12" t="s">
        <v>48</v>
      </c>
      <c r="AI467" s="12" t="s">
        <v>48</v>
      </c>
    </row>
    <row r="468" spans="2:35" ht="14.5" x14ac:dyDescent="0.35">
      <c r="B468" s="12" t="s">
        <v>66</v>
      </c>
      <c r="C468" s="12" t="s">
        <v>48</v>
      </c>
      <c r="D468" s="12" t="s">
        <v>75</v>
      </c>
      <c r="E468" s="12" t="s">
        <v>1380</v>
      </c>
      <c r="F468" s="120">
        <v>6268</v>
      </c>
      <c r="G468" s="12" t="s">
        <v>1381</v>
      </c>
      <c r="H468" s="12" t="s">
        <v>1382</v>
      </c>
      <c r="I468" s="12" t="s">
        <v>89</v>
      </c>
      <c r="J468" s="12" t="s">
        <v>66</v>
      </c>
      <c r="K468" s="12" t="s">
        <v>67</v>
      </c>
      <c r="L468" s="12" t="s">
        <v>68</v>
      </c>
      <c r="M468" s="95">
        <v>46647</v>
      </c>
      <c r="N468" s="12" t="s">
        <v>71</v>
      </c>
      <c r="O468" s="96">
        <v>2920</v>
      </c>
      <c r="P468" s="12" t="s">
        <v>97</v>
      </c>
      <c r="Q468" s="17">
        <v>2700000</v>
      </c>
      <c r="R468" s="12" t="s">
        <v>56</v>
      </c>
      <c r="S468" s="96">
        <f>Q468/V468</f>
        <v>924.65753424657532</v>
      </c>
      <c r="T468" s="12" t="s">
        <v>48</v>
      </c>
      <c r="U468" s="118" t="s">
        <v>3</v>
      </c>
      <c r="V468" s="96">
        <f>O468</f>
        <v>2920</v>
      </c>
      <c r="W468" s="96">
        <v>0</v>
      </c>
      <c r="X468" s="16">
        <v>272304.38</v>
      </c>
      <c r="Y468" s="16">
        <v>5209.72</v>
      </c>
      <c r="Z468" s="15" t="s">
        <v>58</v>
      </c>
      <c r="AA468" s="12" t="s">
        <v>58</v>
      </c>
      <c r="AB468" s="12" t="s">
        <v>91</v>
      </c>
      <c r="AC468" s="12" t="s">
        <v>58</v>
      </c>
      <c r="AD468" s="12" t="s">
        <v>57</v>
      </c>
      <c r="AE468" s="12" t="s">
        <v>57</v>
      </c>
      <c r="AF468" s="12" t="s">
        <v>80</v>
      </c>
      <c r="AG468" s="96">
        <v>0</v>
      </c>
      <c r="AH468" s="12" t="s">
        <v>48</v>
      </c>
      <c r="AI468" s="12" t="s">
        <v>48</v>
      </c>
    </row>
    <row r="469" spans="2:35" ht="14.5" x14ac:dyDescent="0.35">
      <c r="B469" s="12" t="s">
        <v>66</v>
      </c>
      <c r="C469" s="12" t="s">
        <v>48</v>
      </c>
      <c r="D469" s="12" t="s">
        <v>247</v>
      </c>
      <c r="E469" s="12" t="s">
        <v>1383</v>
      </c>
      <c r="F469" s="120" t="s">
        <v>1384</v>
      </c>
      <c r="G469" s="12" t="s">
        <v>1385</v>
      </c>
      <c r="H469" s="12" t="s">
        <v>1386</v>
      </c>
      <c r="I469" s="12" t="s">
        <v>89</v>
      </c>
      <c r="J469" s="12" t="s">
        <v>66</v>
      </c>
      <c r="K469" s="12" t="s">
        <v>294</v>
      </c>
      <c r="L469" s="12" t="s">
        <v>68</v>
      </c>
      <c r="M469" s="95">
        <v>46346</v>
      </c>
      <c r="N469" s="12" t="s">
        <v>71</v>
      </c>
      <c r="O469" s="96">
        <v>1082</v>
      </c>
      <c r="P469" s="12" t="s">
        <v>97</v>
      </c>
      <c r="Q469" s="17">
        <v>1200000</v>
      </c>
      <c r="R469" s="12" t="s">
        <v>56</v>
      </c>
      <c r="S469" s="96">
        <f>Q469/V469</f>
        <v>1109.0573012939001</v>
      </c>
      <c r="T469" s="12" t="s">
        <v>48</v>
      </c>
      <c r="U469" s="118" t="s">
        <v>3</v>
      </c>
      <c r="V469" s="96">
        <f>O469</f>
        <v>1082</v>
      </c>
      <c r="W469" s="96">
        <v>0</v>
      </c>
      <c r="X469" s="16">
        <v>25445.03</v>
      </c>
      <c r="Y469" s="16">
        <v>256.68</v>
      </c>
      <c r="Z469" s="15" t="s">
        <v>58</v>
      </c>
      <c r="AA469" s="12" t="s">
        <v>58</v>
      </c>
      <c r="AB469" s="12" t="s">
        <v>158</v>
      </c>
      <c r="AC469" s="12" t="s">
        <v>57</v>
      </c>
      <c r="AD469" s="12" t="s">
        <v>57</v>
      </c>
      <c r="AE469" s="12" t="s">
        <v>57</v>
      </c>
      <c r="AF469" s="12" t="s">
        <v>80</v>
      </c>
      <c r="AG469" s="96">
        <v>0</v>
      </c>
      <c r="AH469" s="12" t="s">
        <v>48</v>
      </c>
      <c r="AI469" s="12" t="s">
        <v>48</v>
      </c>
    </row>
    <row r="470" spans="2:35" ht="14.5" x14ac:dyDescent="0.35">
      <c r="B470" s="107" t="s">
        <v>1387</v>
      </c>
      <c r="C470" s="12" t="s">
        <v>48</v>
      </c>
      <c r="D470" s="12" t="s">
        <v>247</v>
      </c>
      <c r="E470" s="12" t="s">
        <v>1383</v>
      </c>
      <c r="F470" s="120" t="s">
        <v>48</v>
      </c>
      <c r="G470" s="12" t="s">
        <v>1388</v>
      </c>
      <c r="H470" s="107" t="s">
        <v>1389</v>
      </c>
      <c r="I470" s="12" t="s">
        <v>53</v>
      </c>
      <c r="J470" s="12" t="s">
        <v>128</v>
      </c>
      <c r="K470" s="12" t="s">
        <v>294</v>
      </c>
      <c r="L470" s="12" t="s">
        <v>84</v>
      </c>
      <c r="M470" s="95">
        <v>46029</v>
      </c>
      <c r="N470" s="12" t="s">
        <v>71</v>
      </c>
      <c r="O470" s="96" t="s">
        <v>48</v>
      </c>
      <c r="P470" s="12"/>
      <c r="Q470" s="13">
        <v>613437</v>
      </c>
      <c r="R470" s="12" t="s">
        <v>56</v>
      </c>
      <c r="S470" s="96">
        <f>Q470/V470</f>
        <v>689.25505617977524</v>
      </c>
      <c r="T470" s="12" t="s">
        <v>48</v>
      </c>
      <c r="U470" s="96" t="s">
        <v>3</v>
      </c>
      <c r="V470" s="96">
        <v>890</v>
      </c>
      <c r="W470" s="96">
        <v>0</v>
      </c>
      <c r="X470" s="14">
        <v>258528</v>
      </c>
      <c r="Y470" s="14">
        <v>258528</v>
      </c>
      <c r="Z470" s="15" t="s">
        <v>57</v>
      </c>
      <c r="AA470" s="12" t="s">
        <v>48</v>
      </c>
      <c r="AB470" s="12" t="s">
        <v>48</v>
      </c>
      <c r="AC470" s="12" t="s">
        <v>57</v>
      </c>
      <c r="AD470" s="12" t="s">
        <v>2</v>
      </c>
      <c r="AE470" s="12" t="s">
        <v>2</v>
      </c>
      <c r="AF470" s="12" t="s">
        <v>80</v>
      </c>
      <c r="AG470" s="96">
        <v>0</v>
      </c>
      <c r="AH470" s="12" t="s">
        <v>48</v>
      </c>
      <c r="AI470" s="12" t="s">
        <v>48</v>
      </c>
    </row>
    <row r="471" spans="2:35" ht="14.5" x14ac:dyDescent="0.35">
      <c r="B471" s="107" t="s">
        <v>1390</v>
      </c>
      <c r="C471" s="12" t="s">
        <v>48</v>
      </c>
      <c r="D471" s="12" t="s">
        <v>235</v>
      </c>
      <c r="E471" s="12" t="s">
        <v>1383</v>
      </c>
      <c r="F471" s="12" t="s">
        <v>48</v>
      </c>
      <c r="G471" s="12" t="s">
        <v>1391</v>
      </c>
      <c r="H471" s="107" t="s">
        <v>1392</v>
      </c>
      <c r="I471" s="12" t="s">
        <v>53</v>
      </c>
      <c r="J471" s="12" t="s">
        <v>54</v>
      </c>
      <c r="K471" s="12" t="s">
        <v>67</v>
      </c>
      <c r="L471" s="12" t="s">
        <v>614</v>
      </c>
      <c r="M471" s="95">
        <v>45153</v>
      </c>
      <c r="N471" s="12" t="s">
        <v>72</v>
      </c>
      <c r="O471" s="96" t="s">
        <v>48</v>
      </c>
      <c r="P471" s="12"/>
      <c r="Q471" s="13">
        <f>X471</f>
        <v>221246.97</v>
      </c>
      <c r="R471" s="12" t="s">
        <v>72</v>
      </c>
      <c r="S471" s="96">
        <f>Q471/V471</f>
        <v>155.698078817734</v>
      </c>
      <c r="T471" s="12" t="s">
        <v>48</v>
      </c>
      <c r="U471" s="13">
        <v>1182</v>
      </c>
      <c r="V471" s="96">
        <v>1421</v>
      </c>
      <c r="W471" s="96">
        <v>0</v>
      </c>
      <c r="X471" s="14">
        <v>221246.97</v>
      </c>
      <c r="Y471" s="14">
        <v>0</v>
      </c>
      <c r="Z471" s="16" t="s">
        <v>58</v>
      </c>
      <c r="AA471" s="12" t="s">
        <v>48</v>
      </c>
      <c r="AB471" s="12" t="s">
        <v>48</v>
      </c>
      <c r="AC471" s="12" t="s">
        <v>57</v>
      </c>
      <c r="AD471" s="12" t="s">
        <v>57</v>
      </c>
      <c r="AE471" s="12" t="s">
        <v>57</v>
      </c>
      <c r="AF471" s="12" t="s">
        <v>80</v>
      </c>
      <c r="AG471" s="96">
        <v>5</v>
      </c>
      <c r="AH471" s="12" t="s">
        <v>48</v>
      </c>
      <c r="AI471" s="12" t="s">
        <v>48</v>
      </c>
    </row>
    <row r="472" spans="2:35" ht="14.5" x14ac:dyDescent="0.35">
      <c r="B472" s="107" t="s">
        <v>1393</v>
      </c>
      <c r="C472" s="12" t="s">
        <v>48</v>
      </c>
      <c r="D472" s="12" t="s">
        <v>247</v>
      </c>
      <c r="E472" s="12" t="s">
        <v>1383</v>
      </c>
      <c r="F472" s="12" t="s">
        <v>48</v>
      </c>
      <c r="G472" s="12" t="s">
        <v>1394</v>
      </c>
      <c r="H472" s="107" t="s">
        <v>1395</v>
      </c>
      <c r="I472" s="12" t="s">
        <v>53</v>
      </c>
      <c r="J472" s="12" t="s">
        <v>298</v>
      </c>
      <c r="K472" s="12" t="s">
        <v>294</v>
      </c>
      <c r="L472" s="12" t="s">
        <v>68</v>
      </c>
      <c r="M472" s="95">
        <v>46260</v>
      </c>
      <c r="N472" s="12" t="s">
        <v>71</v>
      </c>
      <c r="O472" s="96" t="s">
        <v>48</v>
      </c>
      <c r="P472" s="12"/>
      <c r="Q472" s="13">
        <v>0</v>
      </c>
      <c r="R472" s="12" t="s">
        <v>56</v>
      </c>
      <c r="S472" s="96">
        <v>0</v>
      </c>
      <c r="T472" s="12" t="s">
        <v>48</v>
      </c>
      <c r="U472" s="96" t="s">
        <v>3</v>
      </c>
      <c r="V472" s="96">
        <v>1390</v>
      </c>
      <c r="W472" s="96">
        <v>0</v>
      </c>
      <c r="X472" s="14">
        <v>7034</v>
      </c>
      <c r="Y472" s="14">
        <v>3695</v>
      </c>
      <c r="Z472" s="15" t="s">
        <v>57</v>
      </c>
      <c r="AA472" s="12" t="s">
        <v>48</v>
      </c>
      <c r="AB472" s="12" t="s">
        <v>48</v>
      </c>
      <c r="AC472" s="12" t="s">
        <v>57</v>
      </c>
      <c r="AD472" s="12" t="s">
        <v>57</v>
      </c>
      <c r="AE472" s="12" t="s">
        <v>57</v>
      </c>
      <c r="AF472" s="12" t="s">
        <v>59</v>
      </c>
      <c r="AG472" s="96">
        <v>1</v>
      </c>
      <c r="AH472" s="12" t="s">
        <v>48</v>
      </c>
      <c r="AI472" s="12" t="s">
        <v>48</v>
      </c>
    </row>
    <row r="473" spans="2:35" ht="14.5" x14ac:dyDescent="0.35">
      <c r="B473" s="107" t="s">
        <v>299</v>
      </c>
      <c r="C473" s="12" t="s">
        <v>48</v>
      </c>
      <c r="D473" s="12" t="s">
        <v>247</v>
      </c>
      <c r="E473" s="12" t="s">
        <v>1383</v>
      </c>
      <c r="F473" s="12" t="s">
        <v>48</v>
      </c>
      <c r="G473" s="12" t="s">
        <v>1396</v>
      </c>
      <c r="H473" s="107" t="s">
        <v>1397</v>
      </c>
      <c r="I473" s="12" t="s">
        <v>78</v>
      </c>
      <c r="J473" s="12" t="s">
        <v>79</v>
      </c>
      <c r="K473" s="12" t="s">
        <v>294</v>
      </c>
      <c r="L473" s="12" t="s">
        <v>119</v>
      </c>
      <c r="M473" s="95">
        <v>45160</v>
      </c>
      <c r="N473" s="12" t="s">
        <v>72</v>
      </c>
      <c r="O473" s="96" t="s">
        <v>48</v>
      </c>
      <c r="P473" s="12"/>
      <c r="Q473" s="13">
        <f>X473</f>
        <v>429586.76</v>
      </c>
      <c r="R473" s="12" t="s">
        <v>72</v>
      </c>
      <c r="S473" s="96">
        <f>Q473/V473</f>
        <v>567.48581241743727</v>
      </c>
      <c r="T473" s="12" t="s">
        <v>48</v>
      </c>
      <c r="U473" s="13">
        <v>3252</v>
      </c>
      <c r="V473" s="96">
        <v>757</v>
      </c>
      <c r="W473" s="96">
        <v>27</v>
      </c>
      <c r="X473" s="18">
        <v>429586.76</v>
      </c>
      <c r="Y473" s="18">
        <v>0</v>
      </c>
      <c r="Z473" s="16" t="s">
        <v>58</v>
      </c>
      <c r="AA473" s="12" t="s">
        <v>48</v>
      </c>
      <c r="AB473" s="12" t="s">
        <v>48</v>
      </c>
      <c r="AC473" s="12" t="s">
        <v>57</v>
      </c>
      <c r="AD473" s="12" t="s">
        <v>57</v>
      </c>
      <c r="AE473" s="12" t="s">
        <v>57</v>
      </c>
      <c r="AF473" s="12" t="s">
        <v>80</v>
      </c>
      <c r="AG473" s="96">
        <v>3</v>
      </c>
      <c r="AH473" s="12" t="s">
        <v>48</v>
      </c>
      <c r="AI473" s="12" t="s">
        <v>48</v>
      </c>
    </row>
    <row r="474" spans="2:35" ht="14.5" x14ac:dyDescent="0.35">
      <c r="B474" s="107" t="s">
        <v>120</v>
      </c>
      <c r="C474" s="12" t="s">
        <v>48</v>
      </c>
      <c r="D474" s="12" t="s">
        <v>247</v>
      </c>
      <c r="E474" s="12" t="s">
        <v>1383</v>
      </c>
      <c r="F474" s="12" t="s">
        <v>48</v>
      </c>
      <c r="G474" s="12" t="s">
        <v>1398</v>
      </c>
      <c r="H474" s="107" t="s">
        <v>1399</v>
      </c>
      <c r="I474" s="12" t="s">
        <v>78</v>
      </c>
      <c r="J474" s="12"/>
      <c r="K474" s="12" t="s">
        <v>67</v>
      </c>
      <c r="L474" s="12" t="s">
        <v>68</v>
      </c>
      <c r="M474" s="95">
        <v>46078</v>
      </c>
      <c r="N474" s="12" t="s">
        <v>71</v>
      </c>
      <c r="O474" s="96" t="s">
        <v>48</v>
      </c>
      <c r="P474" s="12"/>
      <c r="Q474" s="17">
        <v>0</v>
      </c>
      <c r="R474" s="12" t="s">
        <v>56</v>
      </c>
      <c r="S474" s="96">
        <v>0</v>
      </c>
      <c r="T474" s="12" t="s">
        <v>48</v>
      </c>
      <c r="U474" s="17">
        <v>0</v>
      </c>
      <c r="V474" s="96">
        <v>1900</v>
      </c>
      <c r="W474" s="96">
        <v>3</v>
      </c>
      <c r="X474" s="20">
        <v>0</v>
      </c>
      <c r="Y474" s="20">
        <v>0</v>
      </c>
      <c r="Z474" s="16" t="s">
        <v>57</v>
      </c>
      <c r="AA474" s="12" t="s">
        <v>58</v>
      </c>
      <c r="AB474" s="12"/>
      <c r="AC474" s="12" t="s">
        <v>57</v>
      </c>
      <c r="AD474" s="12" t="s">
        <v>57</v>
      </c>
      <c r="AE474" s="12" t="s">
        <v>57</v>
      </c>
      <c r="AF474" s="12" t="s">
        <v>245</v>
      </c>
      <c r="AG474" s="96">
        <v>7</v>
      </c>
      <c r="AH474" s="12" t="s">
        <v>48</v>
      </c>
      <c r="AI474" s="12" t="s">
        <v>48</v>
      </c>
    </row>
    <row r="475" spans="2:35" ht="14.5" x14ac:dyDescent="0.35">
      <c r="B475" s="107" t="s">
        <v>1400</v>
      </c>
      <c r="C475" s="12" t="s">
        <v>48</v>
      </c>
      <c r="D475" s="12" t="s">
        <v>247</v>
      </c>
      <c r="E475" s="12" t="s">
        <v>1383</v>
      </c>
      <c r="F475" s="12" t="s">
        <v>48</v>
      </c>
      <c r="G475" s="94" t="s">
        <v>1401</v>
      </c>
      <c r="H475" s="107" t="s">
        <v>1402</v>
      </c>
      <c r="I475" s="12" t="s">
        <v>78</v>
      </c>
      <c r="J475" s="12" t="s">
        <v>128</v>
      </c>
      <c r="K475" s="12" t="s">
        <v>294</v>
      </c>
      <c r="L475" s="12" t="s">
        <v>68</v>
      </c>
      <c r="M475" s="95">
        <v>46296</v>
      </c>
      <c r="N475" s="12" t="s">
        <v>71</v>
      </c>
      <c r="O475" s="96" t="s">
        <v>48</v>
      </c>
      <c r="P475" s="12"/>
      <c r="Q475" s="13">
        <v>423343.74</v>
      </c>
      <c r="R475" s="12" t="s">
        <v>56</v>
      </c>
      <c r="S475" s="96">
        <f>Q475/V475</f>
        <v>404.72632887189292</v>
      </c>
      <c r="T475" s="12" t="s">
        <v>48</v>
      </c>
      <c r="U475" s="13">
        <v>864</v>
      </c>
      <c r="V475" s="96">
        <v>1046</v>
      </c>
      <c r="W475" s="96">
        <v>2</v>
      </c>
      <c r="X475" s="14">
        <v>2039.31</v>
      </c>
      <c r="Y475" s="14">
        <v>2039.31</v>
      </c>
      <c r="Z475" s="15" t="s">
        <v>57</v>
      </c>
      <c r="AA475" s="12" t="s">
        <v>48</v>
      </c>
      <c r="AB475" s="12" t="s">
        <v>48</v>
      </c>
      <c r="AC475" s="12" t="s">
        <v>57</v>
      </c>
      <c r="AD475" s="12" t="s">
        <v>57</v>
      </c>
      <c r="AE475" s="12" t="s">
        <v>57</v>
      </c>
      <c r="AF475" s="12" t="s">
        <v>59</v>
      </c>
      <c r="AG475" s="96">
        <v>0</v>
      </c>
      <c r="AH475" s="12" t="s">
        <v>48</v>
      </c>
      <c r="AI475" s="12" t="s">
        <v>48</v>
      </c>
    </row>
    <row r="476" spans="2:35" ht="14.5" x14ac:dyDescent="0.35">
      <c r="B476" s="107" t="s">
        <v>1387</v>
      </c>
      <c r="C476" s="12" t="s">
        <v>48</v>
      </c>
      <c r="D476" s="12" t="s">
        <v>247</v>
      </c>
      <c r="E476" s="12" t="s">
        <v>1383</v>
      </c>
      <c r="F476" s="12" t="s">
        <v>48</v>
      </c>
      <c r="G476" s="94" t="s">
        <v>1403</v>
      </c>
      <c r="H476" s="107" t="s">
        <v>1389</v>
      </c>
      <c r="I476" s="12" t="s">
        <v>78</v>
      </c>
      <c r="J476" s="12" t="s">
        <v>298</v>
      </c>
      <c r="K476" s="12" t="s">
        <v>55</v>
      </c>
      <c r="L476" s="12"/>
      <c r="M476" s="95" t="s">
        <v>48</v>
      </c>
      <c r="N476" s="12"/>
      <c r="O476" s="96" t="s">
        <v>48</v>
      </c>
      <c r="P476" s="12"/>
      <c r="Q476" s="17">
        <v>0</v>
      </c>
      <c r="R476" s="12"/>
      <c r="S476" s="96">
        <v>0</v>
      </c>
      <c r="T476" s="12" t="s">
        <v>48</v>
      </c>
      <c r="U476" s="13">
        <v>0</v>
      </c>
      <c r="V476" s="96">
        <v>0</v>
      </c>
      <c r="W476" s="96">
        <v>0</v>
      </c>
      <c r="X476" s="16">
        <v>0</v>
      </c>
      <c r="Y476" s="16">
        <v>0</v>
      </c>
      <c r="Z476" s="15" t="s">
        <v>57</v>
      </c>
      <c r="AA476" s="12" t="s">
        <v>48</v>
      </c>
      <c r="AB476" s="12" t="s">
        <v>48</v>
      </c>
      <c r="AC476" s="12" t="s">
        <v>57</v>
      </c>
      <c r="AD476" s="12" t="s">
        <v>57</v>
      </c>
      <c r="AE476" s="12" t="s">
        <v>57</v>
      </c>
      <c r="AF476" s="12" t="s">
        <v>59</v>
      </c>
      <c r="AG476" s="96">
        <v>0</v>
      </c>
      <c r="AH476" s="12" t="s">
        <v>48</v>
      </c>
      <c r="AI476" s="12" t="s">
        <v>1404</v>
      </c>
    </row>
    <row r="477" spans="2:35" ht="14.5" x14ac:dyDescent="0.35">
      <c r="B477" s="107" t="s">
        <v>1387</v>
      </c>
      <c r="C477" s="12" t="s">
        <v>48</v>
      </c>
      <c r="D477" s="12" t="s">
        <v>247</v>
      </c>
      <c r="E477" s="12" t="s">
        <v>1383</v>
      </c>
      <c r="F477" s="12" t="s">
        <v>48</v>
      </c>
      <c r="G477" s="94" t="s">
        <v>1405</v>
      </c>
      <c r="H477" s="107" t="s">
        <v>1406</v>
      </c>
      <c r="I477" s="12" t="s">
        <v>78</v>
      </c>
      <c r="J477" s="12" t="s">
        <v>298</v>
      </c>
      <c r="K477" s="12" t="s">
        <v>294</v>
      </c>
      <c r="L477" s="12" t="s">
        <v>84</v>
      </c>
      <c r="M477" s="95">
        <v>46031</v>
      </c>
      <c r="N477" s="12" t="s">
        <v>71</v>
      </c>
      <c r="O477" s="96" t="s">
        <v>48</v>
      </c>
      <c r="P477" s="12"/>
      <c r="Q477" s="17">
        <v>187450.74</v>
      </c>
      <c r="R477" s="12" t="s">
        <v>56</v>
      </c>
      <c r="S477" s="96">
        <f>Q477/V477</f>
        <v>343.3163736263736</v>
      </c>
      <c r="T477" s="12" t="s">
        <v>48</v>
      </c>
      <c r="U477" s="17">
        <v>525</v>
      </c>
      <c r="V477" s="96">
        <v>546</v>
      </c>
      <c r="W477" s="96">
        <v>0</v>
      </c>
      <c r="X477" s="16">
        <v>0</v>
      </c>
      <c r="Y477" s="16">
        <v>0</v>
      </c>
      <c r="Z477" s="15" t="s">
        <v>57</v>
      </c>
      <c r="AA477" s="12"/>
      <c r="AB477" s="12"/>
      <c r="AC477" s="12" t="s">
        <v>57</v>
      </c>
      <c r="AD477" s="12" t="s">
        <v>57</v>
      </c>
      <c r="AE477" s="12" t="s">
        <v>57</v>
      </c>
      <c r="AF477" s="12" t="s">
        <v>59</v>
      </c>
      <c r="AG477" s="96">
        <v>0</v>
      </c>
      <c r="AH477" s="12" t="s">
        <v>48</v>
      </c>
      <c r="AI477" s="12" t="s">
        <v>1404</v>
      </c>
    </row>
    <row r="478" spans="2:35" ht="14.5" x14ac:dyDescent="0.35">
      <c r="B478" s="107" t="s">
        <v>1117</v>
      </c>
      <c r="C478" s="12" t="s">
        <v>48</v>
      </c>
      <c r="D478" s="12" t="s">
        <v>247</v>
      </c>
      <c r="E478" s="12" t="s">
        <v>1383</v>
      </c>
      <c r="F478" s="12" t="s">
        <v>48</v>
      </c>
      <c r="G478" s="12" t="s">
        <v>1407</v>
      </c>
      <c r="H478" s="107" t="s">
        <v>1408</v>
      </c>
      <c r="I478" s="12" t="s">
        <v>78</v>
      </c>
      <c r="J478" s="12" t="s">
        <v>54</v>
      </c>
      <c r="K478" s="12" t="s">
        <v>294</v>
      </c>
      <c r="L478" s="12" t="s">
        <v>68</v>
      </c>
      <c r="M478" s="95">
        <v>46080</v>
      </c>
      <c r="N478" s="12" t="s">
        <v>71</v>
      </c>
      <c r="O478" s="96" t="s">
        <v>48</v>
      </c>
      <c r="P478" s="12"/>
      <c r="Q478" s="13">
        <v>0</v>
      </c>
      <c r="R478" s="12" t="s">
        <v>56</v>
      </c>
      <c r="S478" s="96">
        <v>0</v>
      </c>
      <c r="T478" s="12" t="s">
        <v>48</v>
      </c>
      <c r="U478" s="96">
        <v>1216</v>
      </c>
      <c r="V478" s="96">
        <v>0</v>
      </c>
      <c r="W478" s="96">
        <v>0</v>
      </c>
      <c r="X478" s="14">
        <v>0</v>
      </c>
      <c r="Y478" s="14">
        <v>0</v>
      </c>
      <c r="Z478" s="15" t="s">
        <v>57</v>
      </c>
      <c r="AA478" s="12" t="s">
        <v>48</v>
      </c>
      <c r="AB478" s="12" t="s">
        <v>48</v>
      </c>
      <c r="AC478" s="12" t="s">
        <v>57</v>
      </c>
      <c r="AD478" s="12" t="s">
        <v>57</v>
      </c>
      <c r="AE478" s="12" t="s">
        <v>57</v>
      </c>
      <c r="AF478" s="12" t="s">
        <v>59</v>
      </c>
      <c r="AG478" s="96">
        <v>0</v>
      </c>
      <c r="AH478" s="12" t="s">
        <v>48</v>
      </c>
      <c r="AI478" s="12" t="s">
        <v>48</v>
      </c>
    </row>
    <row r="479" spans="2:35" ht="14.5" x14ac:dyDescent="0.35">
      <c r="B479" s="107" t="s">
        <v>1400</v>
      </c>
      <c r="C479" s="12" t="s">
        <v>48</v>
      </c>
      <c r="D479" s="12" t="s">
        <v>247</v>
      </c>
      <c r="E479" s="12" t="s">
        <v>1383</v>
      </c>
      <c r="F479" s="12" t="s">
        <v>48</v>
      </c>
      <c r="G479" s="94" t="s">
        <v>1409</v>
      </c>
      <c r="H479" s="107" t="s">
        <v>1410</v>
      </c>
      <c r="I479" s="12" t="s">
        <v>78</v>
      </c>
      <c r="J479" s="12" t="s">
        <v>128</v>
      </c>
      <c r="K479" s="12" t="s">
        <v>55</v>
      </c>
      <c r="L479" s="12"/>
      <c r="M479" s="95" t="s">
        <v>48</v>
      </c>
      <c r="N479" s="12"/>
      <c r="O479" s="96" t="s">
        <v>48</v>
      </c>
      <c r="P479" s="12"/>
      <c r="Q479" s="13">
        <v>0</v>
      </c>
      <c r="R479" s="12"/>
      <c r="S479" s="96">
        <v>0</v>
      </c>
      <c r="T479" s="12" t="s">
        <v>48</v>
      </c>
      <c r="U479" s="13">
        <v>0</v>
      </c>
      <c r="V479" s="96">
        <v>0</v>
      </c>
      <c r="W479" s="96">
        <v>0</v>
      </c>
      <c r="X479" s="14">
        <v>0</v>
      </c>
      <c r="Y479" s="14">
        <v>0</v>
      </c>
      <c r="Z479" s="15" t="s">
        <v>57</v>
      </c>
      <c r="AA479" s="12" t="s">
        <v>48</v>
      </c>
      <c r="AB479" s="12" t="s">
        <v>48</v>
      </c>
      <c r="AC479" s="12" t="s">
        <v>57</v>
      </c>
      <c r="AD479" s="12" t="s">
        <v>57</v>
      </c>
      <c r="AE479" s="12" t="s">
        <v>57</v>
      </c>
      <c r="AF479" s="12" t="s">
        <v>59</v>
      </c>
      <c r="AG479" s="96">
        <v>0</v>
      </c>
      <c r="AH479" s="12" t="s">
        <v>48</v>
      </c>
      <c r="AI479" s="12" t="s">
        <v>48</v>
      </c>
    </row>
    <row r="480" spans="2:35" ht="14.5" x14ac:dyDescent="0.35">
      <c r="B480" s="107" t="s">
        <v>1411</v>
      </c>
      <c r="C480" s="12" t="s">
        <v>48</v>
      </c>
      <c r="D480" s="12" t="s">
        <v>247</v>
      </c>
      <c r="E480" s="12" t="s">
        <v>1383</v>
      </c>
      <c r="F480" s="12" t="s">
        <v>48</v>
      </c>
      <c r="G480" s="12" t="s">
        <v>1412</v>
      </c>
      <c r="H480" s="107" t="s">
        <v>1413</v>
      </c>
      <c r="I480" s="12" t="s">
        <v>78</v>
      </c>
      <c r="J480" s="12" t="s">
        <v>54</v>
      </c>
      <c r="K480" s="12" t="s">
        <v>294</v>
      </c>
      <c r="L480" s="12" t="s">
        <v>119</v>
      </c>
      <c r="M480" s="95">
        <v>45470</v>
      </c>
      <c r="N480" s="12" t="s">
        <v>72</v>
      </c>
      <c r="O480" s="96" t="s">
        <v>48</v>
      </c>
      <c r="P480" s="12"/>
      <c r="Q480" s="13">
        <f>X480</f>
        <v>633248.9</v>
      </c>
      <c r="R480" s="12" t="s">
        <v>72</v>
      </c>
      <c r="S480" s="96">
        <f>Q480/V480</f>
        <v>241.23767619047621</v>
      </c>
      <c r="T480" s="12" t="s">
        <v>48</v>
      </c>
      <c r="U480" s="13">
        <v>12520</v>
      </c>
      <c r="V480" s="96">
        <v>2625</v>
      </c>
      <c r="W480" s="96">
        <v>0</v>
      </c>
      <c r="X480" s="18">
        <v>633248.9</v>
      </c>
      <c r="Y480" s="18">
        <v>-3257.54</v>
      </c>
      <c r="Z480" s="16" t="s">
        <v>58</v>
      </c>
      <c r="AA480" s="12" t="s">
        <v>48</v>
      </c>
      <c r="AB480" s="12" t="s">
        <v>48</v>
      </c>
      <c r="AC480" s="12" t="s">
        <v>57</v>
      </c>
      <c r="AD480" s="12" t="s">
        <v>57</v>
      </c>
      <c r="AE480" s="12" t="s">
        <v>57</v>
      </c>
      <c r="AF480" s="12" t="s">
        <v>80</v>
      </c>
      <c r="AG480" s="96">
        <v>0</v>
      </c>
      <c r="AH480" s="12" t="s">
        <v>48</v>
      </c>
      <c r="AI480" s="12" t="s">
        <v>48</v>
      </c>
    </row>
    <row r="481" spans="2:35" ht="14.5" x14ac:dyDescent="0.35">
      <c r="B481" s="107" t="s">
        <v>1414</v>
      </c>
      <c r="C481" s="12" t="s">
        <v>48</v>
      </c>
      <c r="D481" s="12" t="s">
        <v>247</v>
      </c>
      <c r="E481" s="12" t="s">
        <v>1383</v>
      </c>
      <c r="F481" s="12" t="s">
        <v>48</v>
      </c>
      <c r="G481" s="12" t="s">
        <v>1415</v>
      </c>
      <c r="H481" s="107" t="s">
        <v>1416</v>
      </c>
      <c r="I481" s="12" t="s">
        <v>78</v>
      </c>
      <c r="J481" s="12" t="s">
        <v>54</v>
      </c>
      <c r="K481" s="12" t="s">
        <v>294</v>
      </c>
      <c r="L481" s="12" t="s">
        <v>119</v>
      </c>
      <c r="M481" s="95">
        <v>45246</v>
      </c>
      <c r="N481" s="12" t="s">
        <v>72</v>
      </c>
      <c r="O481" s="96" t="s">
        <v>48</v>
      </c>
      <c r="P481" s="12"/>
      <c r="Q481" s="13">
        <f>X481</f>
        <v>514917.42</v>
      </c>
      <c r="R481" s="12" t="s">
        <v>72</v>
      </c>
      <c r="S481" s="96">
        <f>Q481/V481</f>
        <v>239.38513249651325</v>
      </c>
      <c r="T481" s="12" t="s">
        <v>48</v>
      </c>
      <c r="U481" s="13">
        <v>3080</v>
      </c>
      <c r="V481" s="96">
        <v>2151</v>
      </c>
      <c r="W481" s="96">
        <v>2</v>
      </c>
      <c r="X481" s="18">
        <v>514917.42</v>
      </c>
      <c r="Y481" s="18">
        <v>-10152.65</v>
      </c>
      <c r="Z481" s="16" t="s">
        <v>58</v>
      </c>
      <c r="AA481" s="12" t="s">
        <v>48</v>
      </c>
      <c r="AB481" s="12" t="s">
        <v>48</v>
      </c>
      <c r="AC481" s="12" t="s">
        <v>57</v>
      </c>
      <c r="AD481" s="12" t="s">
        <v>57</v>
      </c>
      <c r="AE481" s="12" t="s">
        <v>57</v>
      </c>
      <c r="AF481" s="12" t="s">
        <v>80</v>
      </c>
      <c r="AG481" s="96">
        <v>7</v>
      </c>
      <c r="AH481" s="12" t="s">
        <v>48</v>
      </c>
      <c r="AI481" s="12" t="s">
        <v>48</v>
      </c>
    </row>
    <row r="482" spans="2:35" ht="14.5" x14ac:dyDescent="0.35">
      <c r="B482" s="107" t="s">
        <v>1417</v>
      </c>
      <c r="C482" s="12" t="s">
        <v>48</v>
      </c>
      <c r="D482" s="12" t="s">
        <v>247</v>
      </c>
      <c r="E482" s="12" t="s">
        <v>1383</v>
      </c>
      <c r="F482" s="12" t="s">
        <v>48</v>
      </c>
      <c r="G482" s="12" t="s">
        <v>1418</v>
      </c>
      <c r="H482" s="107" t="s">
        <v>1419</v>
      </c>
      <c r="I482" s="12" t="s">
        <v>78</v>
      </c>
      <c r="J482" s="12" t="s">
        <v>54</v>
      </c>
      <c r="K482" s="12" t="s">
        <v>67</v>
      </c>
      <c r="L482" s="12" t="s">
        <v>119</v>
      </c>
      <c r="M482" s="95">
        <v>45219</v>
      </c>
      <c r="N482" s="12" t="s">
        <v>72</v>
      </c>
      <c r="O482" s="96" t="s">
        <v>48</v>
      </c>
      <c r="P482" s="12"/>
      <c r="Q482" s="13">
        <f>X482</f>
        <v>140835</v>
      </c>
      <c r="R482" s="12" t="s">
        <v>72</v>
      </c>
      <c r="S482" s="96">
        <f>Q482/V482</f>
        <v>331.37647058823529</v>
      </c>
      <c r="T482" s="12" t="s">
        <v>48</v>
      </c>
      <c r="U482" s="13">
        <v>2910</v>
      </c>
      <c r="V482" s="96">
        <v>425</v>
      </c>
      <c r="W482" s="96">
        <v>10</v>
      </c>
      <c r="X482" s="18">
        <v>140835</v>
      </c>
      <c r="Y482" s="18">
        <v>0</v>
      </c>
      <c r="Z482" s="15" t="s">
        <v>58</v>
      </c>
      <c r="AA482" s="12" t="s">
        <v>48</v>
      </c>
      <c r="AB482" s="12" t="s">
        <v>48</v>
      </c>
      <c r="AC482" s="12" t="s">
        <v>57</v>
      </c>
      <c r="AD482" s="12" t="s">
        <v>57</v>
      </c>
      <c r="AE482" s="12" t="s">
        <v>57</v>
      </c>
      <c r="AF482" s="12" t="s">
        <v>80</v>
      </c>
      <c r="AG482" s="96">
        <v>4</v>
      </c>
      <c r="AH482" s="12" t="s">
        <v>48</v>
      </c>
      <c r="AI482" s="12" t="s">
        <v>48</v>
      </c>
    </row>
    <row r="483" spans="2:35" ht="14.5" x14ac:dyDescent="0.35">
      <c r="B483" s="107" t="s">
        <v>1420</v>
      </c>
      <c r="C483" s="12" t="s">
        <v>48</v>
      </c>
      <c r="D483" s="12" t="s">
        <v>247</v>
      </c>
      <c r="E483" s="12" t="s">
        <v>1383</v>
      </c>
      <c r="F483" s="12" t="s">
        <v>48</v>
      </c>
      <c r="G483" s="12" t="s">
        <v>1421</v>
      </c>
      <c r="H483" s="107" t="s">
        <v>1422</v>
      </c>
      <c r="I483" s="12" t="s">
        <v>78</v>
      </c>
      <c r="J483" s="12" t="s">
        <v>298</v>
      </c>
      <c r="K483" s="12" t="s">
        <v>294</v>
      </c>
      <c r="L483" s="12" t="s">
        <v>68</v>
      </c>
      <c r="M483" s="95">
        <v>46283</v>
      </c>
      <c r="N483" s="12" t="s">
        <v>71</v>
      </c>
      <c r="O483" s="96" t="s">
        <v>48</v>
      </c>
      <c r="P483" s="12"/>
      <c r="Q483" s="17">
        <v>0</v>
      </c>
      <c r="R483" s="12" t="s">
        <v>56</v>
      </c>
      <c r="S483" s="96">
        <v>0</v>
      </c>
      <c r="T483" s="12" t="s">
        <v>48</v>
      </c>
      <c r="U483" s="96">
        <v>1355</v>
      </c>
      <c r="V483" s="96">
        <v>0</v>
      </c>
      <c r="W483" s="96">
        <v>0</v>
      </c>
      <c r="X483" s="16">
        <v>0</v>
      </c>
      <c r="Y483" s="16">
        <v>0</v>
      </c>
      <c r="Z483" s="15" t="s">
        <v>57</v>
      </c>
      <c r="AA483" s="12"/>
      <c r="AB483" s="12"/>
      <c r="AC483" s="12" t="s">
        <v>57</v>
      </c>
      <c r="AD483" s="12" t="s">
        <v>57</v>
      </c>
      <c r="AE483" s="12" t="s">
        <v>57</v>
      </c>
      <c r="AF483" s="12" t="s">
        <v>245</v>
      </c>
      <c r="AG483" s="96">
        <v>0</v>
      </c>
      <c r="AH483" s="12" t="s">
        <v>48</v>
      </c>
      <c r="AI483" s="12" t="s">
        <v>48</v>
      </c>
    </row>
    <row r="484" spans="2:35" ht="14.5" x14ac:dyDescent="0.35">
      <c r="B484" s="107" t="s">
        <v>1423</v>
      </c>
      <c r="C484" s="12" t="s">
        <v>48</v>
      </c>
      <c r="D484" s="12" t="s">
        <v>247</v>
      </c>
      <c r="E484" s="12" t="s">
        <v>1424</v>
      </c>
      <c r="F484" s="12" t="s">
        <v>48</v>
      </c>
      <c r="G484" s="12" t="s">
        <v>1425</v>
      </c>
      <c r="H484" s="107" t="s">
        <v>1426</v>
      </c>
      <c r="I484" s="12" t="s">
        <v>78</v>
      </c>
      <c r="J484" s="12" t="s">
        <v>128</v>
      </c>
      <c r="K484" s="12" t="s">
        <v>294</v>
      </c>
      <c r="L484" s="12" t="s">
        <v>349</v>
      </c>
      <c r="M484" s="95">
        <v>45973</v>
      </c>
      <c r="N484" s="12" t="s">
        <v>72</v>
      </c>
      <c r="O484" s="96" t="s">
        <v>48</v>
      </c>
      <c r="P484" s="12"/>
      <c r="Q484" s="13">
        <v>184673.51</v>
      </c>
      <c r="R484" s="12" t="s">
        <v>72</v>
      </c>
      <c r="S484" s="96">
        <f>Q484/V484</f>
        <v>556.24551204819284</v>
      </c>
      <c r="T484" s="12" t="s">
        <v>48</v>
      </c>
      <c r="U484" s="96">
        <v>1119</v>
      </c>
      <c r="V484" s="96">
        <v>332</v>
      </c>
      <c r="W484" s="96">
        <v>6</v>
      </c>
      <c r="X484" s="14">
        <v>226053.57</v>
      </c>
      <c r="Y484" s="14">
        <v>226053.57</v>
      </c>
      <c r="Z484" s="15" t="s">
        <v>57</v>
      </c>
      <c r="AA484" s="12" t="s">
        <v>48</v>
      </c>
      <c r="AB484" s="12" t="s">
        <v>48</v>
      </c>
      <c r="AC484" s="12" t="s">
        <v>57</v>
      </c>
      <c r="AD484" s="12" t="s">
        <v>57</v>
      </c>
      <c r="AE484" s="12" t="s">
        <v>57</v>
      </c>
      <c r="AF484" s="12" t="s">
        <v>245</v>
      </c>
      <c r="AG484" s="96">
        <v>2</v>
      </c>
      <c r="AH484" s="12" t="s">
        <v>48</v>
      </c>
      <c r="AI484" s="12" t="s">
        <v>48</v>
      </c>
    </row>
    <row r="485" spans="2:35" ht="14.5" x14ac:dyDescent="0.35">
      <c r="B485" s="107" t="s">
        <v>1427</v>
      </c>
      <c r="C485" s="12" t="s">
        <v>48</v>
      </c>
      <c r="D485" s="12" t="s">
        <v>247</v>
      </c>
      <c r="E485" s="12" t="s">
        <v>1424</v>
      </c>
      <c r="F485" s="12" t="s">
        <v>48</v>
      </c>
      <c r="G485" s="12" t="s">
        <v>1428</v>
      </c>
      <c r="H485" s="107" t="s">
        <v>1429</v>
      </c>
      <c r="I485" s="12" t="s">
        <v>78</v>
      </c>
      <c r="J485" s="12" t="s">
        <v>128</v>
      </c>
      <c r="K485" s="12" t="s">
        <v>67</v>
      </c>
      <c r="L485" s="12" t="s">
        <v>68</v>
      </c>
      <c r="M485" s="95">
        <v>45812</v>
      </c>
      <c r="N485" s="12" t="s">
        <v>71</v>
      </c>
      <c r="O485" s="96" t="s">
        <v>48</v>
      </c>
      <c r="P485" s="12"/>
      <c r="Q485" s="13">
        <f>X485</f>
        <v>0</v>
      </c>
      <c r="R485" s="12" t="s">
        <v>72</v>
      </c>
      <c r="S485" s="96" t="e">
        <f>Q485/V485</f>
        <v>#DIV/0!</v>
      </c>
      <c r="T485" s="12" t="s">
        <v>48</v>
      </c>
      <c r="U485" s="96">
        <v>676</v>
      </c>
      <c r="V485" s="96">
        <v>0</v>
      </c>
      <c r="W485" s="96">
        <v>0</v>
      </c>
      <c r="X485" s="14">
        <v>0</v>
      </c>
      <c r="Y485" s="14">
        <v>0</v>
      </c>
      <c r="Z485" s="15" t="s">
        <v>57</v>
      </c>
      <c r="AA485" s="12" t="s">
        <v>48</v>
      </c>
      <c r="AB485" s="12" t="s">
        <v>48</v>
      </c>
      <c r="AC485" s="12" t="s">
        <v>57</v>
      </c>
      <c r="AD485" s="12" t="s">
        <v>57</v>
      </c>
      <c r="AE485" s="12" t="s">
        <v>57</v>
      </c>
      <c r="AF485" s="12" t="s">
        <v>59</v>
      </c>
      <c r="AG485" s="96">
        <v>0</v>
      </c>
      <c r="AH485" s="12" t="s">
        <v>48</v>
      </c>
      <c r="AI485" s="12" t="s">
        <v>48</v>
      </c>
    </row>
    <row r="486" spans="2:35" ht="14.5" x14ac:dyDescent="0.35">
      <c r="B486" s="107" t="s">
        <v>1430</v>
      </c>
      <c r="C486" s="12" t="s">
        <v>48</v>
      </c>
      <c r="D486" s="12" t="s">
        <v>247</v>
      </c>
      <c r="E486" s="12" t="s">
        <v>1424</v>
      </c>
      <c r="F486" s="12" t="s">
        <v>48</v>
      </c>
      <c r="G486" s="12" t="s">
        <v>1431</v>
      </c>
      <c r="H486" s="107" t="s">
        <v>1432</v>
      </c>
      <c r="I486" s="12" t="s">
        <v>78</v>
      </c>
      <c r="J486" s="12" t="s">
        <v>128</v>
      </c>
      <c r="K486" s="12" t="s">
        <v>67</v>
      </c>
      <c r="L486" s="12" t="s">
        <v>68</v>
      </c>
      <c r="M486" s="95">
        <v>46066</v>
      </c>
      <c r="N486" s="12" t="s">
        <v>71</v>
      </c>
      <c r="O486" s="96" t="s">
        <v>48</v>
      </c>
      <c r="P486" s="12"/>
      <c r="Q486" s="13">
        <v>0</v>
      </c>
      <c r="R486" s="12" t="s">
        <v>56</v>
      </c>
      <c r="S486" s="96" t="e">
        <f>Q486/V486</f>
        <v>#DIV/0!</v>
      </c>
      <c r="T486" s="12" t="s">
        <v>48</v>
      </c>
      <c r="U486" s="96">
        <v>1182</v>
      </c>
      <c r="V486" s="96">
        <v>0</v>
      </c>
      <c r="W486" s="96">
        <v>0</v>
      </c>
      <c r="X486" s="14">
        <v>1215.3499999999999</v>
      </c>
      <c r="Y486" s="14">
        <v>1215.3499999999999</v>
      </c>
      <c r="Z486" s="15" t="s">
        <v>57</v>
      </c>
      <c r="AA486" s="12" t="s">
        <v>48</v>
      </c>
      <c r="AB486" s="12" t="s">
        <v>48</v>
      </c>
      <c r="AC486" s="12" t="s">
        <v>57</v>
      </c>
      <c r="AD486" s="12" t="s">
        <v>57</v>
      </c>
      <c r="AE486" s="12" t="s">
        <v>57</v>
      </c>
      <c r="AF486" s="12" t="s">
        <v>59</v>
      </c>
      <c r="AG486" s="96">
        <v>0</v>
      </c>
      <c r="AH486" s="12" t="s">
        <v>48</v>
      </c>
      <c r="AI486" s="12" t="s">
        <v>48</v>
      </c>
    </row>
    <row r="487" spans="2:35" ht="14.5" x14ac:dyDescent="0.35">
      <c r="B487" s="107" t="s">
        <v>1430</v>
      </c>
      <c r="C487" s="12" t="s">
        <v>48</v>
      </c>
      <c r="D487" s="12" t="s">
        <v>247</v>
      </c>
      <c r="E487" s="12" t="s">
        <v>1424</v>
      </c>
      <c r="F487" s="12" t="s">
        <v>48</v>
      </c>
      <c r="G487" s="12" t="s">
        <v>1433</v>
      </c>
      <c r="H487" s="107" t="s">
        <v>1434</v>
      </c>
      <c r="I487" s="12" t="s">
        <v>78</v>
      </c>
      <c r="J487" s="12" t="s">
        <v>128</v>
      </c>
      <c r="K487" s="12" t="s">
        <v>67</v>
      </c>
      <c r="L487" s="12" t="s">
        <v>68</v>
      </c>
      <c r="M487" s="95">
        <v>46364</v>
      </c>
      <c r="N487" s="12" t="s">
        <v>71</v>
      </c>
      <c r="O487" s="96" t="s">
        <v>48</v>
      </c>
      <c r="P487" s="12"/>
      <c r="Q487" s="13">
        <v>1621908</v>
      </c>
      <c r="R487" s="12" t="s">
        <v>56</v>
      </c>
      <c r="S487" s="96">
        <f>Q487/V487</f>
        <v>222.30098684210526</v>
      </c>
      <c r="T487" s="12" t="s">
        <v>48</v>
      </c>
      <c r="U487" s="96">
        <v>4613</v>
      </c>
      <c r="V487" s="96">
        <v>7296</v>
      </c>
      <c r="W487" s="96">
        <v>2</v>
      </c>
      <c r="X487" s="14">
        <v>20258.849999999999</v>
      </c>
      <c r="Y487" s="14">
        <v>16424.12</v>
      </c>
      <c r="Z487" s="15" t="s">
        <v>57</v>
      </c>
      <c r="AA487" s="12" t="s">
        <v>48</v>
      </c>
      <c r="AB487" s="12" t="s">
        <v>48</v>
      </c>
      <c r="AC487" s="12" t="s">
        <v>57</v>
      </c>
      <c r="AD487" s="12" t="s">
        <v>57</v>
      </c>
      <c r="AE487" s="12" t="s">
        <v>57</v>
      </c>
      <c r="AF487" s="12" t="s">
        <v>59</v>
      </c>
      <c r="AG487" s="96">
        <v>17</v>
      </c>
      <c r="AH487" s="12" t="s">
        <v>48</v>
      </c>
      <c r="AI487" s="12" t="s">
        <v>48</v>
      </c>
    </row>
    <row r="488" spans="2:35" ht="14.5" x14ac:dyDescent="0.35">
      <c r="B488" s="107" t="s">
        <v>1435</v>
      </c>
      <c r="C488" s="12" t="s">
        <v>48</v>
      </c>
      <c r="D488" s="12" t="s">
        <v>75</v>
      </c>
      <c r="E488" s="12" t="s">
        <v>1436</v>
      </c>
      <c r="F488" s="120" t="s">
        <v>48</v>
      </c>
      <c r="G488" s="12" t="s">
        <v>1437</v>
      </c>
      <c r="H488" s="107" t="s">
        <v>1438</v>
      </c>
      <c r="I488" s="12" t="s">
        <v>89</v>
      </c>
      <c r="J488" s="12" t="s">
        <v>54</v>
      </c>
      <c r="K488" s="12" t="s">
        <v>55</v>
      </c>
      <c r="L488" s="12"/>
      <c r="M488" s="95" t="s">
        <v>48</v>
      </c>
      <c r="N488" s="12"/>
      <c r="O488" s="96" t="s">
        <v>48</v>
      </c>
      <c r="P488" s="12"/>
      <c r="Q488" s="13">
        <v>0</v>
      </c>
      <c r="R488" s="12"/>
      <c r="S488" s="96">
        <v>0</v>
      </c>
      <c r="T488" s="12" t="s">
        <v>48</v>
      </c>
      <c r="U488" s="13">
        <v>0</v>
      </c>
      <c r="V488" s="96">
        <v>0</v>
      </c>
      <c r="W488" s="96">
        <v>0</v>
      </c>
      <c r="X488" s="14" t="s">
        <v>60</v>
      </c>
      <c r="Y488" s="14" t="s">
        <v>60</v>
      </c>
      <c r="Z488" s="15" t="s">
        <v>57</v>
      </c>
      <c r="AA488" s="12" t="s">
        <v>48</v>
      </c>
      <c r="AB488" s="12" t="s">
        <v>48</v>
      </c>
      <c r="AC488" s="12" t="s">
        <v>57</v>
      </c>
      <c r="AD488" s="12" t="s">
        <v>57</v>
      </c>
      <c r="AE488" s="12" t="s">
        <v>57</v>
      </c>
      <c r="AF488" s="12" t="s">
        <v>80</v>
      </c>
      <c r="AG488" s="96" t="s">
        <v>60</v>
      </c>
      <c r="AH488" s="12" t="s">
        <v>48</v>
      </c>
      <c r="AI488" s="12" t="s">
        <v>48</v>
      </c>
    </row>
    <row r="489" spans="2:35" ht="14.5" x14ac:dyDescent="0.35">
      <c r="B489" s="108" t="s">
        <v>1439</v>
      </c>
      <c r="C489" s="12" t="s">
        <v>48</v>
      </c>
      <c r="D489" s="12" t="s">
        <v>62</v>
      </c>
      <c r="E489" s="12" t="s">
        <v>1436</v>
      </c>
      <c r="F489" s="12" t="s">
        <v>48</v>
      </c>
      <c r="G489" s="94" t="s">
        <v>1440</v>
      </c>
      <c r="H489" s="108" t="s">
        <v>1441</v>
      </c>
      <c r="I489" s="12" t="s">
        <v>53</v>
      </c>
      <c r="J489" s="12" t="s">
        <v>128</v>
      </c>
      <c r="K489" s="12" t="s">
        <v>55</v>
      </c>
      <c r="L489" s="12"/>
      <c r="M489" s="95" t="s">
        <v>48</v>
      </c>
      <c r="N489" s="12"/>
      <c r="O489" s="96" t="s">
        <v>48</v>
      </c>
      <c r="P489" s="12"/>
      <c r="Q489" s="13">
        <v>0</v>
      </c>
      <c r="R489" s="12"/>
      <c r="S489" s="96">
        <v>0</v>
      </c>
      <c r="T489" s="12" t="s">
        <v>48</v>
      </c>
      <c r="U489" s="96">
        <v>0</v>
      </c>
      <c r="V489" s="96">
        <v>0</v>
      </c>
      <c r="W489" s="96">
        <v>0</v>
      </c>
      <c r="X489" s="14">
        <v>0</v>
      </c>
      <c r="Y489" s="14">
        <v>-19536</v>
      </c>
      <c r="Z489" s="15" t="s">
        <v>57</v>
      </c>
      <c r="AA489" s="12" t="s">
        <v>48</v>
      </c>
      <c r="AB489" s="12" t="s">
        <v>48</v>
      </c>
      <c r="AC489" s="12" t="s">
        <v>58</v>
      </c>
      <c r="AD489" s="12" t="s">
        <v>57</v>
      </c>
      <c r="AE489" s="12" t="s">
        <v>57</v>
      </c>
      <c r="AF489" s="12" t="s">
        <v>80</v>
      </c>
      <c r="AG489" s="96">
        <v>0</v>
      </c>
      <c r="AH489" s="12" t="s">
        <v>48</v>
      </c>
      <c r="AI489" s="12" t="s">
        <v>48</v>
      </c>
    </row>
    <row r="490" spans="2:35" ht="14.5" x14ac:dyDescent="0.35">
      <c r="B490" s="107" t="s">
        <v>1442</v>
      </c>
      <c r="C490" s="12" t="s">
        <v>48</v>
      </c>
      <c r="D490" s="12" t="s">
        <v>62</v>
      </c>
      <c r="E490" s="12" t="s">
        <v>1436</v>
      </c>
      <c r="F490" s="12" t="s">
        <v>48</v>
      </c>
      <c r="G490" s="12" t="s">
        <v>1443</v>
      </c>
      <c r="H490" s="107" t="s">
        <v>1444</v>
      </c>
      <c r="I490" s="12" t="s">
        <v>53</v>
      </c>
      <c r="J490" s="12" t="s">
        <v>54</v>
      </c>
      <c r="K490" s="12" t="s">
        <v>67</v>
      </c>
      <c r="L490" s="12" t="s">
        <v>68</v>
      </c>
      <c r="M490" s="95">
        <v>45474</v>
      </c>
      <c r="N490" s="12" t="s">
        <v>71</v>
      </c>
      <c r="O490" s="96" t="s">
        <v>48</v>
      </c>
      <c r="P490" s="12"/>
      <c r="Q490" s="13">
        <v>0</v>
      </c>
      <c r="R490" s="12" t="s">
        <v>56</v>
      </c>
      <c r="S490" s="96">
        <v>0</v>
      </c>
      <c r="T490" s="12" t="s">
        <v>48</v>
      </c>
      <c r="U490" s="96">
        <v>0</v>
      </c>
      <c r="V490" s="96">
        <v>0</v>
      </c>
      <c r="W490" s="96">
        <v>0</v>
      </c>
      <c r="X490" s="14">
        <v>0</v>
      </c>
      <c r="Y490" s="14">
        <v>0</v>
      </c>
      <c r="Z490" s="15" t="s">
        <v>57</v>
      </c>
      <c r="AA490" s="12" t="s">
        <v>48</v>
      </c>
      <c r="AB490" s="12" t="s">
        <v>48</v>
      </c>
      <c r="AC490" s="12" t="s">
        <v>58</v>
      </c>
      <c r="AD490" s="12" t="s">
        <v>57</v>
      </c>
      <c r="AE490" s="12" t="s">
        <v>57</v>
      </c>
      <c r="AF490" s="12" t="s">
        <v>80</v>
      </c>
      <c r="AG490" s="96" t="s">
        <v>60</v>
      </c>
      <c r="AH490" s="12" t="s">
        <v>48</v>
      </c>
      <c r="AI490" s="12" t="s">
        <v>48</v>
      </c>
    </row>
    <row r="491" spans="2:35" ht="14.5" x14ac:dyDescent="0.35">
      <c r="B491" s="107" t="s">
        <v>1442</v>
      </c>
      <c r="C491" s="12" t="s">
        <v>48</v>
      </c>
      <c r="D491" s="12" t="s">
        <v>75</v>
      </c>
      <c r="E491" s="12" t="s">
        <v>1436</v>
      </c>
      <c r="F491" s="12" t="s">
        <v>48</v>
      </c>
      <c r="G491" s="12" t="s">
        <v>1445</v>
      </c>
      <c r="H491" s="107" t="s">
        <v>1446</v>
      </c>
      <c r="I491" s="12" t="s">
        <v>53</v>
      </c>
      <c r="J491" s="12" t="s">
        <v>54</v>
      </c>
      <c r="K491" s="12" t="s">
        <v>55</v>
      </c>
      <c r="L491" s="12"/>
      <c r="M491" s="95" t="s">
        <v>48</v>
      </c>
      <c r="N491" s="12"/>
      <c r="O491" s="96" t="s">
        <v>48</v>
      </c>
      <c r="P491" s="12"/>
      <c r="Q491" s="13">
        <v>0</v>
      </c>
      <c r="R491" s="12"/>
      <c r="S491" s="96">
        <v>0</v>
      </c>
      <c r="T491" s="12" t="s">
        <v>48</v>
      </c>
      <c r="U491" s="96">
        <v>0</v>
      </c>
      <c r="V491" s="96">
        <v>0</v>
      </c>
      <c r="W491" s="96">
        <v>0</v>
      </c>
      <c r="X491" s="14">
        <v>0</v>
      </c>
      <c r="Y491" s="14">
        <v>0</v>
      </c>
      <c r="Z491" s="15" t="s">
        <v>57</v>
      </c>
      <c r="AA491" s="12" t="s">
        <v>48</v>
      </c>
      <c r="AB491" s="12" t="s">
        <v>48</v>
      </c>
      <c r="AC491" s="12" t="s">
        <v>58</v>
      </c>
      <c r="AD491" s="12" t="s">
        <v>57</v>
      </c>
      <c r="AE491" s="12" t="s">
        <v>57</v>
      </c>
      <c r="AF491" s="12" t="s">
        <v>80</v>
      </c>
      <c r="AG491" s="96" t="s">
        <v>60</v>
      </c>
      <c r="AH491" s="12" t="s">
        <v>48</v>
      </c>
      <c r="AI491" s="12" t="s">
        <v>48</v>
      </c>
    </row>
    <row r="492" spans="2:35" ht="14.5" x14ac:dyDescent="0.35">
      <c r="B492" s="107" t="s">
        <v>1435</v>
      </c>
      <c r="C492" s="12" t="s">
        <v>48</v>
      </c>
      <c r="D492" s="12" t="s">
        <v>62</v>
      </c>
      <c r="E492" s="12" t="s">
        <v>1436</v>
      </c>
      <c r="F492" s="12" t="s">
        <v>48</v>
      </c>
      <c r="G492" s="94" t="s">
        <v>1447</v>
      </c>
      <c r="H492" s="107" t="s">
        <v>1438</v>
      </c>
      <c r="I492" s="12" t="s">
        <v>78</v>
      </c>
      <c r="J492" s="12" t="s">
        <v>128</v>
      </c>
      <c r="K492" s="12" t="s">
        <v>294</v>
      </c>
      <c r="L492" s="12" t="s">
        <v>119</v>
      </c>
      <c r="M492" s="95">
        <v>45873</v>
      </c>
      <c r="N492" s="12" t="s">
        <v>72</v>
      </c>
      <c r="O492" s="96" t="s">
        <v>48</v>
      </c>
      <c r="P492" s="12"/>
      <c r="Q492" s="13">
        <f>X492</f>
        <v>528958.14</v>
      </c>
      <c r="R492" s="12" t="s">
        <v>56</v>
      </c>
      <c r="S492" s="96">
        <f>Q492/V492</f>
        <v>755.65448571428578</v>
      </c>
      <c r="T492" s="12" t="s">
        <v>48</v>
      </c>
      <c r="U492" s="96">
        <v>851</v>
      </c>
      <c r="V492" s="96">
        <v>700</v>
      </c>
      <c r="W492" s="96">
        <v>11</v>
      </c>
      <c r="X492" s="14">
        <v>528958.14</v>
      </c>
      <c r="Y492" s="14">
        <v>508325.3</v>
      </c>
      <c r="Z492" s="15" t="s">
        <v>57</v>
      </c>
      <c r="AA492" s="12" t="s">
        <v>48</v>
      </c>
      <c r="AB492" s="12" t="s">
        <v>48</v>
      </c>
      <c r="AC492" s="12" t="s">
        <v>58</v>
      </c>
      <c r="AD492" s="12" t="s">
        <v>57</v>
      </c>
      <c r="AE492" s="12" t="s">
        <v>57</v>
      </c>
      <c r="AF492" s="12" t="s">
        <v>59</v>
      </c>
      <c r="AG492" s="96">
        <v>7</v>
      </c>
      <c r="AH492" s="12" t="s">
        <v>48</v>
      </c>
      <c r="AI492" s="12" t="s">
        <v>48</v>
      </c>
    </row>
    <row r="493" spans="2:35" ht="14.5" x14ac:dyDescent="0.35">
      <c r="B493" s="107" t="s">
        <v>1439</v>
      </c>
      <c r="C493" s="12" t="s">
        <v>48</v>
      </c>
      <c r="D493" s="12" t="s">
        <v>62</v>
      </c>
      <c r="E493" s="12" t="s">
        <v>1436</v>
      </c>
      <c r="F493" s="12" t="s">
        <v>48</v>
      </c>
      <c r="G493" s="94" t="s">
        <v>1448</v>
      </c>
      <c r="H493" s="107" t="s">
        <v>1449</v>
      </c>
      <c r="I493" s="12" t="s">
        <v>78</v>
      </c>
      <c r="J493" s="12" t="s">
        <v>128</v>
      </c>
      <c r="K493" s="12" t="s">
        <v>294</v>
      </c>
      <c r="L493" s="12" t="s">
        <v>84</v>
      </c>
      <c r="M493" s="95">
        <v>46111</v>
      </c>
      <c r="N493" s="12" t="s">
        <v>71</v>
      </c>
      <c r="O493" s="96" t="s">
        <v>48</v>
      </c>
      <c r="P493" s="12"/>
      <c r="Q493" s="13">
        <v>444966.44</v>
      </c>
      <c r="R493" s="12" t="s">
        <v>56</v>
      </c>
      <c r="S493" s="96">
        <f>Q493/V493</f>
        <v>1044.5221596244132</v>
      </c>
      <c r="T493" s="12" t="s">
        <v>48</v>
      </c>
      <c r="U493" s="96">
        <v>415</v>
      </c>
      <c r="V493" s="96">
        <v>426</v>
      </c>
      <c r="W493" s="96">
        <v>26</v>
      </c>
      <c r="X493" s="14">
        <v>20573</v>
      </c>
      <c r="Y493" s="14">
        <v>17655.98</v>
      </c>
      <c r="Z493" s="15" t="s">
        <v>57</v>
      </c>
      <c r="AA493" s="12" t="s">
        <v>48</v>
      </c>
      <c r="AB493" s="12" t="s">
        <v>48</v>
      </c>
      <c r="AC493" s="12" t="s">
        <v>58</v>
      </c>
      <c r="AD493" s="12" t="s">
        <v>57</v>
      </c>
      <c r="AE493" s="12" t="s">
        <v>57</v>
      </c>
      <c r="AF493" s="12" t="s">
        <v>59</v>
      </c>
      <c r="AG493" s="96">
        <v>3</v>
      </c>
      <c r="AH493" s="12" t="s">
        <v>48</v>
      </c>
      <c r="AI493" s="12" t="s">
        <v>48</v>
      </c>
    </row>
    <row r="494" spans="2:35" ht="14.5" x14ac:dyDescent="0.35">
      <c r="B494" s="107" t="s">
        <v>120</v>
      </c>
      <c r="C494" s="12" t="s">
        <v>48</v>
      </c>
      <c r="D494" s="12" t="s">
        <v>62</v>
      </c>
      <c r="E494" s="12" t="s">
        <v>1450</v>
      </c>
      <c r="F494" s="12" t="s">
        <v>48</v>
      </c>
      <c r="G494" s="12" t="s">
        <v>1451</v>
      </c>
      <c r="H494" s="107" t="s">
        <v>1452</v>
      </c>
      <c r="I494" s="12" t="s">
        <v>53</v>
      </c>
      <c r="J494" s="12"/>
      <c r="K494" s="12" t="s">
        <v>294</v>
      </c>
      <c r="L494" s="12" t="s">
        <v>68</v>
      </c>
      <c r="M494" s="125">
        <v>45670</v>
      </c>
      <c r="N494" s="12" t="s">
        <v>71</v>
      </c>
      <c r="O494" s="96" t="s">
        <v>48</v>
      </c>
      <c r="P494" s="12"/>
      <c r="Q494" s="21">
        <v>0</v>
      </c>
      <c r="R494" s="12" t="s">
        <v>56</v>
      </c>
      <c r="S494" s="21">
        <v>0</v>
      </c>
      <c r="T494" s="12" t="s">
        <v>48</v>
      </c>
      <c r="U494" s="96" t="s">
        <v>3</v>
      </c>
      <c r="V494" s="21">
        <v>0</v>
      </c>
      <c r="W494" s="21">
        <v>0</v>
      </c>
      <c r="X494" s="14">
        <v>30903.38</v>
      </c>
      <c r="Y494" s="14">
        <v>0</v>
      </c>
      <c r="Z494" s="15" t="s">
        <v>57</v>
      </c>
      <c r="AA494" s="12" t="s">
        <v>48</v>
      </c>
      <c r="AB494" s="12" t="s">
        <v>48</v>
      </c>
      <c r="AC494" s="12" t="s">
        <v>57</v>
      </c>
      <c r="AD494" s="12" t="s">
        <v>57</v>
      </c>
      <c r="AE494" s="12" t="s">
        <v>57</v>
      </c>
      <c r="AF494" s="12" t="s">
        <v>59</v>
      </c>
      <c r="AG494" s="96">
        <v>0</v>
      </c>
      <c r="AH494" s="12" t="s">
        <v>48</v>
      </c>
      <c r="AI494" s="12" t="s">
        <v>48</v>
      </c>
    </row>
    <row r="495" spans="2:35" ht="14.5" x14ac:dyDescent="0.35">
      <c r="B495" s="107" t="s">
        <v>1453</v>
      </c>
      <c r="C495" s="12" t="s">
        <v>48</v>
      </c>
      <c r="D495" s="12" t="s">
        <v>75</v>
      </c>
      <c r="E495" s="12" t="s">
        <v>1450</v>
      </c>
      <c r="F495" s="12" t="s">
        <v>48</v>
      </c>
      <c r="G495" s="12" t="s">
        <v>1454</v>
      </c>
      <c r="H495" s="107" t="s">
        <v>1455</v>
      </c>
      <c r="I495" s="12" t="s">
        <v>78</v>
      </c>
      <c r="J495" s="12" t="s">
        <v>54</v>
      </c>
      <c r="K495" s="12" t="s">
        <v>55</v>
      </c>
      <c r="L495" s="12"/>
      <c r="M495" s="95" t="s">
        <v>48</v>
      </c>
      <c r="N495" s="12"/>
      <c r="O495" s="96" t="s">
        <v>48</v>
      </c>
      <c r="P495" s="12"/>
      <c r="Q495" s="13">
        <v>323508</v>
      </c>
      <c r="R495" s="12" t="s">
        <v>56</v>
      </c>
      <c r="S495" s="96">
        <f>Q495/V495</f>
        <v>477.85524372230429</v>
      </c>
      <c r="T495" s="12" t="s">
        <v>48</v>
      </c>
      <c r="U495" s="96">
        <v>0</v>
      </c>
      <c r="V495" s="96">
        <v>677</v>
      </c>
      <c r="W495" s="96">
        <v>0</v>
      </c>
      <c r="X495" s="14">
        <v>0</v>
      </c>
      <c r="Y495" s="14">
        <v>0</v>
      </c>
      <c r="Z495" s="15" t="s">
        <v>57</v>
      </c>
      <c r="AA495" s="12" t="s">
        <v>48</v>
      </c>
      <c r="AB495" s="12" t="s">
        <v>48</v>
      </c>
      <c r="AC495" s="12" t="s">
        <v>58</v>
      </c>
      <c r="AD495" s="12" t="s">
        <v>57</v>
      </c>
      <c r="AE495" s="12" t="s">
        <v>57</v>
      </c>
      <c r="AF495" s="12" t="s">
        <v>80</v>
      </c>
      <c r="AG495" s="96">
        <v>7</v>
      </c>
      <c r="AH495" s="12" t="s">
        <v>48</v>
      </c>
      <c r="AI495" s="12" t="s">
        <v>48</v>
      </c>
    </row>
    <row r="496" spans="2:35" ht="14.5" x14ac:dyDescent="0.35">
      <c r="B496" s="107" t="s">
        <v>1439</v>
      </c>
      <c r="C496" s="12" t="s">
        <v>48</v>
      </c>
      <c r="D496" s="12" t="s">
        <v>75</v>
      </c>
      <c r="E496" s="12" t="s">
        <v>1450</v>
      </c>
      <c r="F496" s="12" t="s">
        <v>48</v>
      </c>
      <c r="G496" s="12" t="s">
        <v>1456</v>
      </c>
      <c r="H496" s="107" t="s">
        <v>1441</v>
      </c>
      <c r="I496" s="12" t="s">
        <v>78</v>
      </c>
      <c r="J496" s="12" t="s">
        <v>128</v>
      </c>
      <c r="K496" s="12" t="s">
        <v>67</v>
      </c>
      <c r="L496" s="12" t="s">
        <v>637</v>
      </c>
      <c r="M496" s="95">
        <v>45910</v>
      </c>
      <c r="N496" s="12" t="s">
        <v>72</v>
      </c>
      <c r="O496" s="96" t="s">
        <v>48</v>
      </c>
      <c r="P496" s="12"/>
      <c r="Q496" s="13">
        <f>X496</f>
        <v>1379481.77</v>
      </c>
      <c r="R496" s="12" t="s">
        <v>56</v>
      </c>
      <c r="S496" s="96">
        <f>Q496/V496</f>
        <v>1428.0349585921326</v>
      </c>
      <c r="T496" s="12" t="s">
        <v>48</v>
      </c>
      <c r="U496" s="96">
        <v>744</v>
      </c>
      <c r="V496" s="96">
        <v>966</v>
      </c>
      <c r="W496" s="96">
        <v>9</v>
      </c>
      <c r="X496" s="14">
        <v>1379481.77</v>
      </c>
      <c r="Y496" s="14">
        <v>1337665.81</v>
      </c>
      <c r="Z496" s="15" t="s">
        <v>57</v>
      </c>
      <c r="AA496" s="12" t="s">
        <v>48</v>
      </c>
      <c r="AB496" s="12" t="s">
        <v>48</v>
      </c>
      <c r="AC496" s="12" t="s">
        <v>58</v>
      </c>
      <c r="AD496" s="12" t="s">
        <v>57</v>
      </c>
      <c r="AE496" s="12" t="s">
        <v>57</v>
      </c>
      <c r="AF496" s="12" t="s">
        <v>59</v>
      </c>
      <c r="AG496" s="96">
        <v>6</v>
      </c>
      <c r="AH496" s="12" t="s">
        <v>48</v>
      </c>
      <c r="AI496" s="12" t="s">
        <v>48</v>
      </c>
    </row>
    <row r="497" spans="2:35" ht="14.5" x14ac:dyDescent="0.35">
      <c r="B497" s="107" t="s">
        <v>1457</v>
      </c>
      <c r="C497" s="12" t="s">
        <v>48</v>
      </c>
      <c r="D497" s="12" t="s">
        <v>75</v>
      </c>
      <c r="E497" s="12" t="s">
        <v>1450</v>
      </c>
      <c r="F497" s="12" t="s">
        <v>48</v>
      </c>
      <c r="G497" s="12" t="s">
        <v>1458</v>
      </c>
      <c r="H497" s="107" t="s">
        <v>1459</v>
      </c>
      <c r="I497" s="12" t="s">
        <v>78</v>
      </c>
      <c r="J497" s="12" t="s">
        <v>54</v>
      </c>
      <c r="K497" s="12" t="s">
        <v>294</v>
      </c>
      <c r="L497" s="12" t="s">
        <v>614</v>
      </c>
      <c r="M497" s="95">
        <v>41406</v>
      </c>
      <c r="N497" s="12" t="s">
        <v>72</v>
      </c>
      <c r="O497" s="96" t="s">
        <v>48</v>
      </c>
      <c r="P497" s="12"/>
      <c r="Q497" s="13">
        <f>X497</f>
        <v>438110.6</v>
      </c>
      <c r="R497" s="12" t="s">
        <v>72</v>
      </c>
      <c r="S497" s="96">
        <f>Q497/V497</f>
        <v>394.33897389738974</v>
      </c>
      <c r="T497" s="12" t="s">
        <v>48</v>
      </c>
      <c r="U497" s="13">
        <v>2144</v>
      </c>
      <c r="V497" s="96">
        <v>1111</v>
      </c>
      <c r="W497" s="96">
        <v>2</v>
      </c>
      <c r="X497" s="18">
        <v>438110.6</v>
      </c>
      <c r="Y497" s="18">
        <v>38157.4</v>
      </c>
      <c r="Z497" s="16" t="s">
        <v>58</v>
      </c>
      <c r="AA497" s="12" t="s">
        <v>48</v>
      </c>
      <c r="AB497" s="12" t="s">
        <v>48</v>
      </c>
      <c r="AC497" s="12" t="s">
        <v>58</v>
      </c>
      <c r="AD497" s="12" t="s">
        <v>57</v>
      </c>
      <c r="AE497" s="12" t="s">
        <v>57</v>
      </c>
      <c r="AF497" s="12" t="s">
        <v>80</v>
      </c>
      <c r="AG497" s="96">
        <v>3</v>
      </c>
      <c r="AH497" s="12" t="s">
        <v>48</v>
      </c>
      <c r="AI497" s="12" t="s">
        <v>48</v>
      </c>
    </row>
    <row r="498" spans="2:35" ht="14.5" x14ac:dyDescent="0.35">
      <c r="B498" s="107" t="s">
        <v>1460</v>
      </c>
      <c r="C498" s="12" t="s">
        <v>48</v>
      </c>
      <c r="D498" s="12" t="s">
        <v>386</v>
      </c>
      <c r="E498" s="12" t="s">
        <v>1461</v>
      </c>
      <c r="F498" s="12" t="s">
        <v>48</v>
      </c>
      <c r="G498" s="12" t="s">
        <v>1462</v>
      </c>
      <c r="H498" s="107" t="s">
        <v>1463</v>
      </c>
      <c r="I498" s="12" t="s">
        <v>78</v>
      </c>
      <c r="J498" s="12" t="s">
        <v>128</v>
      </c>
      <c r="K498" s="12" t="s">
        <v>294</v>
      </c>
      <c r="L498" s="12" t="s">
        <v>68</v>
      </c>
      <c r="M498" s="95">
        <v>46247</v>
      </c>
      <c r="N498" s="12" t="s">
        <v>71</v>
      </c>
      <c r="O498" s="96" t="s">
        <v>48</v>
      </c>
      <c r="P498" s="12"/>
      <c r="Q498" s="13">
        <v>209341.14</v>
      </c>
      <c r="R498" s="12" t="s">
        <v>56</v>
      </c>
      <c r="S498" s="96">
        <f>Q498/V498</f>
        <v>421.20953722334008</v>
      </c>
      <c r="T498" s="12" t="s">
        <v>48</v>
      </c>
      <c r="U498" s="96" t="s">
        <v>3</v>
      </c>
      <c r="V498" s="96">
        <v>497</v>
      </c>
      <c r="W498" s="96">
        <v>1</v>
      </c>
      <c r="X498" s="14">
        <v>0</v>
      </c>
      <c r="Y498" s="14">
        <v>0</v>
      </c>
      <c r="Z498" s="15" t="s">
        <v>57</v>
      </c>
      <c r="AA498" s="12" t="s">
        <v>48</v>
      </c>
      <c r="AB498" s="12" t="s">
        <v>48</v>
      </c>
      <c r="AC498" s="12" t="s">
        <v>58</v>
      </c>
      <c r="AD498" s="12" t="s">
        <v>57</v>
      </c>
      <c r="AE498" s="12" t="s">
        <v>57</v>
      </c>
      <c r="AF498" s="12" t="s">
        <v>59</v>
      </c>
      <c r="AG498" s="96">
        <v>3</v>
      </c>
      <c r="AH498" s="12" t="s">
        <v>48</v>
      </c>
      <c r="AI498" s="12" t="s">
        <v>48</v>
      </c>
    </row>
    <row r="499" spans="2:35" ht="14.5" x14ac:dyDescent="0.35">
      <c r="B499" s="107" t="s">
        <v>1464</v>
      </c>
      <c r="C499" s="12" t="s">
        <v>48</v>
      </c>
      <c r="D499" s="12" t="s">
        <v>386</v>
      </c>
      <c r="E499" s="12" t="s">
        <v>1461</v>
      </c>
      <c r="F499" s="12" t="s">
        <v>48</v>
      </c>
      <c r="G499" s="12" t="s">
        <v>1465</v>
      </c>
      <c r="H499" s="107" t="s">
        <v>1466</v>
      </c>
      <c r="I499" s="12" t="s">
        <v>78</v>
      </c>
      <c r="J499" s="12" t="s">
        <v>54</v>
      </c>
      <c r="K499" s="12" t="s">
        <v>294</v>
      </c>
      <c r="L499" s="12" t="s">
        <v>68</v>
      </c>
      <c r="M499" s="95">
        <v>46387</v>
      </c>
      <c r="N499" s="12" t="s">
        <v>71</v>
      </c>
      <c r="O499" s="96" t="s">
        <v>48</v>
      </c>
      <c r="P499" s="12"/>
      <c r="Q499" s="13">
        <v>284125</v>
      </c>
      <c r="R499" s="12" t="s">
        <v>56</v>
      </c>
      <c r="S499" s="96">
        <f>Q499/V499</f>
        <v>425.33682634730536</v>
      </c>
      <c r="T499" s="12" t="s">
        <v>48</v>
      </c>
      <c r="U499" s="96">
        <v>1031</v>
      </c>
      <c r="V499" s="96">
        <v>668</v>
      </c>
      <c r="W499" s="96">
        <v>703</v>
      </c>
      <c r="X499" s="14">
        <v>0</v>
      </c>
      <c r="Y499" s="14">
        <v>0</v>
      </c>
      <c r="Z499" s="15" t="s">
        <v>57</v>
      </c>
      <c r="AA499" s="12" t="s">
        <v>48</v>
      </c>
      <c r="AB499" s="12" t="s">
        <v>48</v>
      </c>
      <c r="AC499" s="12" t="s">
        <v>58</v>
      </c>
      <c r="AD499" s="12" t="s">
        <v>57</v>
      </c>
      <c r="AE499" s="12" t="s">
        <v>57</v>
      </c>
      <c r="AF499" s="12" t="s">
        <v>80</v>
      </c>
      <c r="AG499" s="96">
        <v>3</v>
      </c>
      <c r="AH499" s="12" t="s">
        <v>48</v>
      </c>
      <c r="AI499" s="12" t="s">
        <v>48</v>
      </c>
    </row>
    <row r="500" spans="2:35" ht="14.5" x14ac:dyDescent="0.35">
      <c r="B500" s="12" t="s">
        <v>589</v>
      </c>
      <c r="C500" s="12" t="s">
        <v>48</v>
      </c>
      <c r="D500" s="12" t="s">
        <v>62</v>
      </c>
      <c r="E500" s="12" t="s">
        <v>1467</v>
      </c>
      <c r="F500" s="120" t="s">
        <v>777</v>
      </c>
      <c r="G500" s="12" t="s">
        <v>1468</v>
      </c>
      <c r="H500" s="12" t="s">
        <v>1469</v>
      </c>
      <c r="I500" s="12" t="s">
        <v>89</v>
      </c>
      <c r="J500" s="12" t="s">
        <v>66</v>
      </c>
      <c r="K500" s="12" t="s">
        <v>593</v>
      </c>
      <c r="L500" s="12"/>
      <c r="M500" s="95" t="s">
        <v>48</v>
      </c>
      <c r="N500" s="12"/>
      <c r="O500" s="96" t="s">
        <v>48</v>
      </c>
      <c r="P500" s="12"/>
      <c r="Q500" s="13">
        <v>0</v>
      </c>
      <c r="R500" s="12"/>
      <c r="S500" s="96">
        <v>0</v>
      </c>
      <c r="T500" s="12" t="s">
        <v>48</v>
      </c>
      <c r="U500" s="13">
        <v>0</v>
      </c>
      <c r="V500" s="96">
        <v>0</v>
      </c>
      <c r="W500" s="96">
        <v>0</v>
      </c>
      <c r="X500" s="14">
        <v>0</v>
      </c>
      <c r="Y500" s="14">
        <v>0</v>
      </c>
      <c r="Z500" s="15" t="s">
        <v>57</v>
      </c>
      <c r="AA500" s="12" t="s">
        <v>48</v>
      </c>
      <c r="AB500" s="12" t="s">
        <v>48</v>
      </c>
      <c r="AC500" s="12" t="s">
        <v>58</v>
      </c>
      <c r="AD500" s="12" t="s">
        <v>57</v>
      </c>
      <c r="AE500" s="12" t="s">
        <v>57</v>
      </c>
      <c r="AF500" s="12" t="s">
        <v>59</v>
      </c>
      <c r="AG500" s="96">
        <v>2</v>
      </c>
      <c r="AH500" s="12" t="s">
        <v>48</v>
      </c>
      <c r="AI500" s="12" t="s">
        <v>48</v>
      </c>
    </row>
    <row r="501" spans="2:35" ht="14.5" x14ac:dyDescent="0.35">
      <c r="B501" s="12" t="s">
        <v>66</v>
      </c>
      <c r="C501" s="12" t="s">
        <v>48</v>
      </c>
      <c r="D501" s="12" t="s">
        <v>75</v>
      </c>
      <c r="E501" s="12" t="s">
        <v>1467</v>
      </c>
      <c r="F501" s="129" t="s">
        <v>1470</v>
      </c>
      <c r="G501" s="94" t="s">
        <v>1471</v>
      </c>
      <c r="H501" s="12" t="s">
        <v>1472</v>
      </c>
      <c r="I501" s="12" t="s">
        <v>89</v>
      </c>
      <c r="J501" s="12" t="s">
        <v>66</v>
      </c>
      <c r="K501" s="12" t="s">
        <v>294</v>
      </c>
      <c r="L501" s="12" t="s">
        <v>68</v>
      </c>
      <c r="M501" s="95">
        <v>46352</v>
      </c>
      <c r="N501" s="12" t="s">
        <v>71</v>
      </c>
      <c r="O501" s="96">
        <v>4650</v>
      </c>
      <c r="P501" s="12" t="s">
        <v>97</v>
      </c>
      <c r="Q501" s="17">
        <v>4600000</v>
      </c>
      <c r="R501" s="12" t="s">
        <v>56</v>
      </c>
      <c r="S501" s="96">
        <f>Q501/V501</f>
        <v>989.24731182795699</v>
      </c>
      <c r="T501" s="12" t="s">
        <v>48</v>
      </c>
      <c r="U501" s="118" t="s">
        <v>3</v>
      </c>
      <c r="V501" s="96">
        <f>O501</f>
        <v>4650</v>
      </c>
      <c r="W501" s="96">
        <v>27</v>
      </c>
      <c r="X501" s="16">
        <v>419071.87</v>
      </c>
      <c r="Y501" s="16">
        <v>13796.720000000001</v>
      </c>
      <c r="Z501" s="15" t="s">
        <v>58</v>
      </c>
      <c r="AA501" s="12" t="s">
        <v>58</v>
      </c>
      <c r="AB501" s="12" t="s">
        <v>91</v>
      </c>
      <c r="AC501" s="12" t="s">
        <v>58</v>
      </c>
      <c r="AD501" s="12" t="s">
        <v>57</v>
      </c>
      <c r="AE501" s="12" t="s">
        <v>57</v>
      </c>
      <c r="AF501" s="12" t="s">
        <v>80</v>
      </c>
      <c r="AG501" s="96">
        <v>0</v>
      </c>
      <c r="AH501" s="12" t="s">
        <v>48</v>
      </c>
      <c r="AI501" s="12" t="s">
        <v>48</v>
      </c>
    </row>
    <row r="502" spans="2:35" ht="14.5" x14ac:dyDescent="0.35">
      <c r="B502" s="107" t="s">
        <v>120</v>
      </c>
      <c r="C502" s="12" t="s">
        <v>48</v>
      </c>
      <c r="D502" s="12" t="s">
        <v>62</v>
      </c>
      <c r="E502" s="12" t="s">
        <v>1467</v>
      </c>
      <c r="F502" s="120" t="s">
        <v>48</v>
      </c>
      <c r="G502" s="94" t="s">
        <v>1473</v>
      </c>
      <c r="H502" s="107" t="s">
        <v>1474</v>
      </c>
      <c r="I502" s="12" t="s">
        <v>53</v>
      </c>
      <c r="J502" s="12"/>
      <c r="K502" s="12" t="s">
        <v>55</v>
      </c>
      <c r="L502" s="12"/>
      <c r="M502" s="95" t="s">
        <v>48</v>
      </c>
      <c r="N502" s="12"/>
      <c r="O502" s="96" t="s">
        <v>48</v>
      </c>
      <c r="P502" s="12"/>
      <c r="Q502" s="13">
        <v>0</v>
      </c>
      <c r="R502" s="12"/>
      <c r="S502" s="96">
        <v>0</v>
      </c>
      <c r="T502" s="12" t="s">
        <v>48</v>
      </c>
      <c r="U502" s="96">
        <v>0</v>
      </c>
      <c r="V502" s="96">
        <v>0</v>
      </c>
      <c r="W502" s="96">
        <v>25</v>
      </c>
      <c r="X502" s="14">
        <v>0</v>
      </c>
      <c r="Y502" s="14">
        <v>0</v>
      </c>
      <c r="Z502" s="15" t="s">
        <v>57</v>
      </c>
      <c r="AA502" s="12" t="s">
        <v>48</v>
      </c>
      <c r="AB502" s="12" t="s">
        <v>48</v>
      </c>
      <c r="AC502" s="12" t="s">
        <v>58</v>
      </c>
      <c r="AD502" s="12" t="s">
        <v>57</v>
      </c>
      <c r="AE502" s="12" t="s">
        <v>57</v>
      </c>
      <c r="AF502" s="12" t="s">
        <v>59</v>
      </c>
      <c r="AG502" s="96" t="s">
        <v>60</v>
      </c>
      <c r="AH502" s="12" t="s">
        <v>48</v>
      </c>
      <c r="AI502" s="12" t="s">
        <v>48</v>
      </c>
    </row>
    <row r="503" spans="2:35" ht="14.5" x14ac:dyDescent="0.35">
      <c r="B503" s="107" t="s">
        <v>120</v>
      </c>
      <c r="C503" s="12" t="s">
        <v>48</v>
      </c>
      <c r="D503" s="12" t="s">
        <v>62</v>
      </c>
      <c r="E503" s="12" t="s">
        <v>1467</v>
      </c>
      <c r="F503" s="120" t="s">
        <v>48</v>
      </c>
      <c r="G503" s="94" t="s">
        <v>1475</v>
      </c>
      <c r="H503" s="107" t="s">
        <v>1469</v>
      </c>
      <c r="I503" s="12" t="s">
        <v>53</v>
      </c>
      <c r="J503" s="12"/>
      <c r="K503" s="12" t="s">
        <v>55</v>
      </c>
      <c r="L503" s="12"/>
      <c r="M503" s="95" t="s">
        <v>48</v>
      </c>
      <c r="N503" s="12"/>
      <c r="O503" s="96" t="s">
        <v>48</v>
      </c>
      <c r="P503" s="12"/>
      <c r="Q503" s="13">
        <v>0</v>
      </c>
      <c r="R503" s="12"/>
      <c r="S503" s="96">
        <v>0</v>
      </c>
      <c r="T503" s="12" t="s">
        <v>48</v>
      </c>
      <c r="U503" s="96">
        <v>0</v>
      </c>
      <c r="V503" s="96">
        <v>0</v>
      </c>
      <c r="W503" s="96">
        <v>0</v>
      </c>
      <c r="X503" s="14">
        <v>0</v>
      </c>
      <c r="Y503" s="14">
        <v>0</v>
      </c>
      <c r="Z503" s="15" t="s">
        <v>57</v>
      </c>
      <c r="AA503" s="12" t="s">
        <v>48</v>
      </c>
      <c r="AB503" s="12" t="s">
        <v>48</v>
      </c>
      <c r="AC503" s="12" t="s">
        <v>58</v>
      </c>
      <c r="AD503" s="12" t="s">
        <v>57</v>
      </c>
      <c r="AE503" s="12" t="s">
        <v>57</v>
      </c>
      <c r="AF503" s="12" t="s">
        <v>59</v>
      </c>
      <c r="AG503" s="96">
        <v>0</v>
      </c>
      <c r="AH503" s="12" t="s">
        <v>48</v>
      </c>
      <c r="AI503" s="12" t="s">
        <v>48</v>
      </c>
    </row>
    <row r="504" spans="2:35" ht="14.5" x14ac:dyDescent="0.35">
      <c r="B504" s="107" t="s">
        <v>1476</v>
      </c>
      <c r="C504" s="12" t="s">
        <v>48</v>
      </c>
      <c r="D504" s="12" t="s">
        <v>62</v>
      </c>
      <c r="E504" s="12" t="s">
        <v>1467</v>
      </c>
      <c r="F504" s="120" t="s">
        <v>48</v>
      </c>
      <c r="G504" s="94" t="s">
        <v>1477</v>
      </c>
      <c r="H504" s="107" t="s">
        <v>1469</v>
      </c>
      <c r="I504" s="12" t="s">
        <v>53</v>
      </c>
      <c r="J504" s="12" t="s">
        <v>128</v>
      </c>
      <c r="K504" s="12" t="s">
        <v>55</v>
      </c>
      <c r="L504" s="12"/>
      <c r="M504" s="95" t="s">
        <v>48</v>
      </c>
      <c r="N504" s="12"/>
      <c r="O504" s="96" t="s">
        <v>48</v>
      </c>
      <c r="P504" s="12"/>
      <c r="Q504" s="13">
        <v>105453.05</v>
      </c>
      <c r="R504" s="12" t="s">
        <v>56</v>
      </c>
      <c r="S504" s="96">
        <v>372.96711798839459</v>
      </c>
      <c r="T504" s="12" t="s">
        <v>48</v>
      </c>
      <c r="U504" s="96">
        <v>0</v>
      </c>
      <c r="V504" s="96">
        <v>0</v>
      </c>
      <c r="W504" s="96">
        <v>3</v>
      </c>
      <c r="X504" s="14">
        <v>0</v>
      </c>
      <c r="Y504" s="14">
        <v>-3598</v>
      </c>
      <c r="Z504" s="15" t="s">
        <v>57</v>
      </c>
      <c r="AA504" s="12" t="s">
        <v>48</v>
      </c>
      <c r="AB504" s="12" t="s">
        <v>48</v>
      </c>
      <c r="AC504" s="12" t="s">
        <v>58</v>
      </c>
      <c r="AD504" s="12" t="s">
        <v>57</v>
      </c>
      <c r="AE504" s="12" t="s">
        <v>57</v>
      </c>
      <c r="AF504" s="12" t="s">
        <v>59</v>
      </c>
      <c r="AG504" s="96">
        <v>2</v>
      </c>
      <c r="AH504" s="12" t="s">
        <v>48</v>
      </c>
      <c r="AI504" s="12" t="s">
        <v>48</v>
      </c>
    </row>
    <row r="505" spans="2:35" ht="14.5" x14ac:dyDescent="0.35">
      <c r="B505" s="12" t="s">
        <v>1476</v>
      </c>
      <c r="C505" s="12" t="s">
        <v>48</v>
      </c>
      <c r="D505" s="12" t="s">
        <v>62</v>
      </c>
      <c r="E505" s="12" t="s">
        <v>1467</v>
      </c>
      <c r="F505" s="12" t="s">
        <v>48</v>
      </c>
      <c r="G505" s="12" t="s">
        <v>1478</v>
      </c>
      <c r="H505" s="12" t="s">
        <v>1469</v>
      </c>
      <c r="I505" s="12" t="s">
        <v>78</v>
      </c>
      <c r="J505" s="12" t="s">
        <v>1479</v>
      </c>
      <c r="K505" s="12" t="s">
        <v>67</v>
      </c>
      <c r="L505" s="12" t="s">
        <v>637</v>
      </c>
      <c r="M505" s="95">
        <v>45974</v>
      </c>
      <c r="N505" s="12" t="s">
        <v>72</v>
      </c>
      <c r="O505" s="96" t="s">
        <v>48</v>
      </c>
      <c r="P505" s="12"/>
      <c r="Q505" s="13">
        <f>X505</f>
        <v>65703.350000000006</v>
      </c>
      <c r="R505" s="12" t="s">
        <v>72</v>
      </c>
      <c r="S505" s="96">
        <f>S503/S507</f>
        <v>0</v>
      </c>
      <c r="T505" s="12" t="s">
        <v>48</v>
      </c>
      <c r="U505" s="96">
        <v>0</v>
      </c>
      <c r="V505" s="96">
        <v>0</v>
      </c>
      <c r="W505" s="96">
        <v>0</v>
      </c>
      <c r="X505" s="14">
        <v>65703.350000000006</v>
      </c>
      <c r="Y505" s="14">
        <v>43214.18</v>
      </c>
      <c r="Z505" s="15" t="s">
        <v>57</v>
      </c>
      <c r="AA505" s="12" t="s">
        <v>48</v>
      </c>
      <c r="AB505" s="12" t="s">
        <v>48</v>
      </c>
      <c r="AC505" s="12" t="s">
        <v>58</v>
      </c>
      <c r="AD505" s="12" t="s">
        <v>57</v>
      </c>
      <c r="AE505" s="12" t="s">
        <v>57</v>
      </c>
      <c r="AF505" s="12" t="s">
        <v>59</v>
      </c>
      <c r="AG505" s="96">
        <v>0</v>
      </c>
      <c r="AH505" s="12" t="s">
        <v>48</v>
      </c>
      <c r="AI505" s="12" t="s">
        <v>48</v>
      </c>
    </row>
    <row r="506" spans="2:35" ht="14.5" x14ac:dyDescent="0.35">
      <c r="B506" s="107" t="s">
        <v>1480</v>
      </c>
      <c r="C506" s="12" t="s">
        <v>48</v>
      </c>
      <c r="D506" s="12" t="s">
        <v>75</v>
      </c>
      <c r="E506" s="12" t="s">
        <v>1481</v>
      </c>
      <c r="F506" s="12" t="s">
        <v>48</v>
      </c>
      <c r="G506" s="12" t="s">
        <v>1482</v>
      </c>
      <c r="H506" s="107" t="s">
        <v>1483</v>
      </c>
      <c r="I506" s="12" t="s">
        <v>53</v>
      </c>
      <c r="J506" s="12" t="s">
        <v>54</v>
      </c>
      <c r="K506" s="12" t="s">
        <v>55</v>
      </c>
      <c r="L506" s="12"/>
      <c r="M506" s="95" t="s">
        <v>48</v>
      </c>
      <c r="N506" s="12"/>
      <c r="O506" s="96" t="s">
        <v>48</v>
      </c>
      <c r="P506" s="12"/>
      <c r="Q506" s="13">
        <v>0</v>
      </c>
      <c r="R506" s="12"/>
      <c r="S506" s="96">
        <v>0</v>
      </c>
      <c r="T506" s="12" t="s">
        <v>48</v>
      </c>
      <c r="U506" s="96">
        <v>0</v>
      </c>
      <c r="V506" s="96">
        <v>0</v>
      </c>
      <c r="W506" s="96">
        <v>0</v>
      </c>
      <c r="X506" s="14">
        <v>0</v>
      </c>
      <c r="Y506" s="14">
        <v>-43955</v>
      </c>
      <c r="Z506" s="15" t="s">
        <v>57</v>
      </c>
      <c r="AA506" s="12" t="s">
        <v>48</v>
      </c>
      <c r="AB506" s="12" t="s">
        <v>48</v>
      </c>
      <c r="AC506" s="12" t="s">
        <v>57</v>
      </c>
      <c r="AD506" s="12" t="s">
        <v>57</v>
      </c>
      <c r="AE506" s="12" t="s">
        <v>57</v>
      </c>
      <c r="AF506" s="12" t="s">
        <v>80</v>
      </c>
      <c r="AG506" s="96" t="s">
        <v>60</v>
      </c>
      <c r="AH506" s="12" t="s">
        <v>48</v>
      </c>
      <c r="AI506" s="12" t="s">
        <v>48</v>
      </c>
    </row>
    <row r="507" spans="2:35" ht="14.5" x14ac:dyDescent="0.35">
      <c r="B507" s="12" t="s">
        <v>66</v>
      </c>
      <c r="C507" s="12" t="s">
        <v>48</v>
      </c>
      <c r="D507" s="12" t="s">
        <v>62</v>
      </c>
      <c r="E507" s="12" t="s">
        <v>1484</v>
      </c>
      <c r="F507" s="120" t="s">
        <v>1485</v>
      </c>
      <c r="G507" s="94" t="s">
        <v>1486</v>
      </c>
      <c r="H507" s="12" t="s">
        <v>1487</v>
      </c>
      <c r="I507" s="12" t="s">
        <v>89</v>
      </c>
      <c r="J507" s="12" t="s">
        <v>66</v>
      </c>
      <c r="K507" s="12" t="s">
        <v>67</v>
      </c>
      <c r="L507" s="12" t="s">
        <v>68</v>
      </c>
      <c r="M507" s="95">
        <v>46598</v>
      </c>
      <c r="N507" s="12" t="s">
        <v>71</v>
      </c>
      <c r="O507" s="96">
        <v>8745</v>
      </c>
      <c r="P507" s="12" t="s">
        <v>97</v>
      </c>
      <c r="Q507" s="17">
        <v>6800000</v>
      </c>
      <c r="R507" s="12" t="s">
        <v>56</v>
      </c>
      <c r="S507" s="96">
        <f>Q507/V507</f>
        <v>777.58719268153231</v>
      </c>
      <c r="T507" s="12" t="s">
        <v>48</v>
      </c>
      <c r="U507" s="118" t="s">
        <v>3</v>
      </c>
      <c r="V507" s="96">
        <f>O507</f>
        <v>8745</v>
      </c>
      <c r="W507" s="96">
        <v>0</v>
      </c>
      <c r="X507" s="16">
        <v>218485.82</v>
      </c>
      <c r="Y507" s="16">
        <v>21022.37</v>
      </c>
      <c r="Z507" s="15" t="s">
        <v>58</v>
      </c>
      <c r="AA507" s="12" t="s">
        <v>57</v>
      </c>
      <c r="AB507" s="12" t="s">
        <v>91</v>
      </c>
      <c r="AC507" s="12" t="s">
        <v>57</v>
      </c>
      <c r="AD507" s="12" t="s">
        <v>57</v>
      </c>
      <c r="AE507" s="12" t="s">
        <v>57</v>
      </c>
      <c r="AF507" s="12" t="s">
        <v>59</v>
      </c>
      <c r="AG507" s="96">
        <v>0</v>
      </c>
      <c r="AH507" s="12" t="s">
        <v>48</v>
      </c>
      <c r="AI507" s="12" t="s">
        <v>48</v>
      </c>
    </row>
    <row r="508" spans="2:35" ht="14.5" x14ac:dyDescent="0.35">
      <c r="B508" s="12" t="s">
        <v>1488</v>
      </c>
      <c r="C508" s="12" t="s">
        <v>48</v>
      </c>
      <c r="D508" s="12" t="s">
        <v>306</v>
      </c>
      <c r="E508" s="12" t="s">
        <v>1489</v>
      </c>
      <c r="F508" s="12" t="s">
        <v>48</v>
      </c>
      <c r="G508" s="12" t="s">
        <v>1490</v>
      </c>
      <c r="H508" s="12" t="s">
        <v>1491</v>
      </c>
      <c r="I508" s="12" t="s">
        <v>53</v>
      </c>
      <c r="J508" s="12" t="s">
        <v>66</v>
      </c>
      <c r="K508" s="12" t="s">
        <v>67</v>
      </c>
      <c r="L508" s="12" t="s">
        <v>68</v>
      </c>
      <c r="M508" s="95">
        <v>46360</v>
      </c>
      <c r="N508" s="12" t="s">
        <v>71</v>
      </c>
      <c r="O508" s="96" t="s">
        <v>48</v>
      </c>
      <c r="P508" s="12"/>
      <c r="Q508" s="13">
        <v>724151.31</v>
      </c>
      <c r="R508" s="12" t="s">
        <v>56</v>
      </c>
      <c r="S508" s="96">
        <f>Q508/V508</f>
        <v>236.1876418786693</v>
      </c>
      <c r="T508" s="12" t="s">
        <v>48</v>
      </c>
      <c r="U508" s="96" t="s">
        <v>3</v>
      </c>
      <c r="V508" s="96">
        <v>3066</v>
      </c>
      <c r="W508" s="96">
        <v>11</v>
      </c>
      <c r="X508" s="14">
        <v>1370.93</v>
      </c>
      <c r="Y508" s="14">
        <v>0</v>
      </c>
      <c r="Z508" s="15" t="s">
        <v>57</v>
      </c>
      <c r="AA508" s="12" t="s">
        <v>48</v>
      </c>
      <c r="AB508" s="12" t="s">
        <v>48</v>
      </c>
      <c r="AC508" s="12" t="s">
        <v>57</v>
      </c>
      <c r="AD508" s="12" t="s">
        <v>57</v>
      </c>
      <c r="AE508" s="12" t="s">
        <v>57</v>
      </c>
      <c r="AF508" s="12" t="s">
        <v>80</v>
      </c>
      <c r="AG508" s="96">
        <v>15</v>
      </c>
      <c r="AH508" s="12" t="s">
        <v>48</v>
      </c>
      <c r="AI508" s="12" t="s">
        <v>48</v>
      </c>
    </row>
    <row r="509" spans="2:35" ht="14.5" x14ac:dyDescent="0.35">
      <c r="B509" s="107" t="s">
        <v>1492</v>
      </c>
      <c r="C509" s="12" t="s">
        <v>48</v>
      </c>
      <c r="D509" s="12" t="s">
        <v>306</v>
      </c>
      <c r="E509" s="12" t="s">
        <v>1489</v>
      </c>
      <c r="F509" s="12" t="s">
        <v>48</v>
      </c>
      <c r="G509" s="12" t="s">
        <v>1493</v>
      </c>
      <c r="H509" s="107" t="s">
        <v>1494</v>
      </c>
      <c r="I509" s="12" t="s">
        <v>78</v>
      </c>
      <c r="J509" s="12" t="s">
        <v>54</v>
      </c>
      <c r="K509" s="12" t="s">
        <v>294</v>
      </c>
      <c r="L509" s="12" t="s">
        <v>68</v>
      </c>
      <c r="M509" s="95">
        <v>46367</v>
      </c>
      <c r="N509" s="12" t="s">
        <v>71</v>
      </c>
      <c r="O509" s="96" t="s">
        <v>48</v>
      </c>
      <c r="P509" s="12"/>
      <c r="Q509" s="13">
        <v>248506</v>
      </c>
      <c r="R509" s="12" t="s">
        <v>56</v>
      </c>
      <c r="S509" s="96">
        <f>Q509/V509</f>
        <v>481.60077519379843</v>
      </c>
      <c r="T509" s="12" t="s">
        <v>48</v>
      </c>
      <c r="U509" s="96" t="s">
        <v>3</v>
      </c>
      <c r="V509" s="96">
        <v>516</v>
      </c>
      <c r="W509" s="96">
        <v>0</v>
      </c>
      <c r="X509" s="14">
        <v>3276</v>
      </c>
      <c r="Y509" s="14">
        <v>0</v>
      </c>
      <c r="Z509" s="15" t="s">
        <v>57</v>
      </c>
      <c r="AA509" s="12" t="s">
        <v>48</v>
      </c>
      <c r="AB509" s="12" t="s">
        <v>48</v>
      </c>
      <c r="AC509" s="12" t="s">
        <v>57</v>
      </c>
      <c r="AD509" s="12" t="s">
        <v>57</v>
      </c>
      <c r="AE509" s="12" t="s">
        <v>57</v>
      </c>
      <c r="AF509" s="12" t="s">
        <v>80</v>
      </c>
      <c r="AG509" s="96">
        <v>3</v>
      </c>
      <c r="AH509" s="12" t="s">
        <v>48</v>
      </c>
      <c r="AI509" s="12" t="s">
        <v>48</v>
      </c>
    </row>
    <row r="510" spans="2:35" ht="14.5" x14ac:dyDescent="0.35">
      <c r="B510" s="107" t="s">
        <v>1495</v>
      </c>
      <c r="C510" s="12" t="s">
        <v>48</v>
      </c>
      <c r="D510" s="12" t="s">
        <v>306</v>
      </c>
      <c r="E510" s="12" t="s">
        <v>1489</v>
      </c>
      <c r="F510" s="12" t="s">
        <v>48</v>
      </c>
      <c r="G510" s="12" t="s">
        <v>1496</v>
      </c>
      <c r="H510" s="107" t="s">
        <v>1497</v>
      </c>
      <c r="I510" s="12" t="s">
        <v>78</v>
      </c>
      <c r="J510" s="12" t="s">
        <v>54</v>
      </c>
      <c r="K510" s="12" t="s">
        <v>55</v>
      </c>
      <c r="L510" s="12"/>
      <c r="M510" s="95" t="s">
        <v>48</v>
      </c>
      <c r="N510" s="12"/>
      <c r="O510" s="96" t="s">
        <v>48</v>
      </c>
      <c r="P510" s="12"/>
      <c r="Q510" s="13">
        <v>0</v>
      </c>
      <c r="R510" s="12"/>
      <c r="S510" s="96">
        <v>0</v>
      </c>
      <c r="T510" s="12" t="s">
        <v>48</v>
      </c>
      <c r="U510" s="96">
        <v>0</v>
      </c>
      <c r="V510" s="96">
        <v>0</v>
      </c>
      <c r="W510" s="96">
        <v>0</v>
      </c>
      <c r="X510" s="14">
        <v>0</v>
      </c>
      <c r="Y510" s="14">
        <v>0</v>
      </c>
      <c r="Z510" s="15" t="s">
        <v>57</v>
      </c>
      <c r="AA510" s="12" t="s">
        <v>48</v>
      </c>
      <c r="AB510" s="12" t="s">
        <v>48</v>
      </c>
      <c r="AC510" s="12" t="s">
        <v>57</v>
      </c>
      <c r="AD510" s="12" t="s">
        <v>57</v>
      </c>
      <c r="AE510" s="12" t="s">
        <v>57</v>
      </c>
      <c r="AF510" s="12" t="s">
        <v>80</v>
      </c>
      <c r="AG510" s="96">
        <v>0</v>
      </c>
      <c r="AH510" s="12" t="s">
        <v>48</v>
      </c>
      <c r="AI510" s="12" t="s">
        <v>48</v>
      </c>
    </row>
    <row r="511" spans="2:35" ht="14.5" x14ac:dyDescent="0.35">
      <c r="B511" s="107" t="s">
        <v>1498</v>
      </c>
      <c r="C511" s="12" t="s">
        <v>48</v>
      </c>
      <c r="D511" s="12" t="s">
        <v>306</v>
      </c>
      <c r="E511" s="12" t="s">
        <v>1499</v>
      </c>
      <c r="F511" s="12" t="s">
        <v>48</v>
      </c>
      <c r="G511" s="12" t="s">
        <v>1500</v>
      </c>
      <c r="H511" s="107" t="s">
        <v>1501</v>
      </c>
      <c r="I511" s="12" t="s">
        <v>78</v>
      </c>
      <c r="J511" s="12" t="s">
        <v>54</v>
      </c>
      <c r="K511" s="12" t="s">
        <v>593</v>
      </c>
      <c r="L511" s="12"/>
      <c r="M511" s="95" t="s">
        <v>48</v>
      </c>
      <c r="N511" s="12"/>
      <c r="O511" s="96" t="s">
        <v>48</v>
      </c>
      <c r="P511" s="12"/>
      <c r="Q511" s="13">
        <v>0</v>
      </c>
      <c r="R511" s="12"/>
      <c r="S511" s="96">
        <v>0</v>
      </c>
      <c r="T511" s="12" t="s">
        <v>48</v>
      </c>
      <c r="U511" s="96">
        <v>0</v>
      </c>
      <c r="V511" s="96">
        <v>0</v>
      </c>
      <c r="W511" s="96">
        <v>0</v>
      </c>
      <c r="X511" s="14">
        <v>0</v>
      </c>
      <c r="Y511" s="14">
        <v>0</v>
      </c>
      <c r="Z511" s="15" t="s">
        <v>57</v>
      </c>
      <c r="AA511" s="12" t="s">
        <v>48</v>
      </c>
      <c r="AB511" s="12" t="s">
        <v>48</v>
      </c>
      <c r="AC511" s="12" t="s">
        <v>57</v>
      </c>
      <c r="AD511" s="12" t="s">
        <v>57</v>
      </c>
      <c r="AE511" s="12" t="s">
        <v>57</v>
      </c>
      <c r="AF511" s="12" t="s">
        <v>80</v>
      </c>
      <c r="AG511" s="96">
        <v>0</v>
      </c>
      <c r="AH511" s="12" t="s">
        <v>48</v>
      </c>
      <c r="AI511" s="12" t="s">
        <v>48</v>
      </c>
    </row>
    <row r="512" spans="2:35" ht="14.5" x14ac:dyDescent="0.35">
      <c r="B512" s="107" t="s">
        <v>120</v>
      </c>
      <c r="C512" s="12" t="s">
        <v>48</v>
      </c>
      <c r="D512" s="12" t="s">
        <v>306</v>
      </c>
      <c r="E512" s="12" t="s">
        <v>1499</v>
      </c>
      <c r="F512" s="12" t="s">
        <v>48</v>
      </c>
      <c r="G512" s="94" t="s">
        <v>1502</v>
      </c>
      <c r="H512" s="107" t="s">
        <v>1503</v>
      </c>
      <c r="I512" s="12" t="s">
        <v>1162</v>
      </c>
      <c r="J512" s="12"/>
      <c r="K512" s="12" t="s">
        <v>67</v>
      </c>
      <c r="L512" s="12" t="s">
        <v>68</v>
      </c>
      <c r="M512" s="95">
        <v>46384</v>
      </c>
      <c r="N512" s="12" t="s">
        <v>71</v>
      </c>
      <c r="O512" s="96" t="s">
        <v>48</v>
      </c>
      <c r="P512" s="12"/>
      <c r="Q512" s="13">
        <v>0</v>
      </c>
      <c r="R512" s="12" t="s">
        <v>56</v>
      </c>
      <c r="S512" s="96" t="s">
        <v>3</v>
      </c>
      <c r="T512" s="12" t="s">
        <v>48</v>
      </c>
      <c r="U512" s="96" t="s">
        <v>3</v>
      </c>
      <c r="V512" s="96">
        <v>0</v>
      </c>
      <c r="W512" s="96">
        <v>0</v>
      </c>
      <c r="X512" s="14">
        <v>360.95</v>
      </c>
      <c r="Y512" s="14">
        <v>0</v>
      </c>
      <c r="Z512" s="15" t="s">
        <v>57</v>
      </c>
      <c r="AA512" s="12" t="s">
        <v>48</v>
      </c>
      <c r="AB512" s="12" t="s">
        <v>48</v>
      </c>
      <c r="AC512" s="12" t="s">
        <v>57</v>
      </c>
      <c r="AD512" s="12" t="s">
        <v>57</v>
      </c>
      <c r="AE512" s="12" t="s">
        <v>57</v>
      </c>
      <c r="AF512" s="12" t="s">
        <v>59</v>
      </c>
      <c r="AG512" s="96">
        <v>0</v>
      </c>
      <c r="AH512" s="12" t="s">
        <v>48</v>
      </c>
      <c r="AI512" s="12" t="s">
        <v>48</v>
      </c>
    </row>
    <row r="513" spans="2:35" ht="14.5" x14ac:dyDescent="0.35">
      <c r="B513" s="107" t="s">
        <v>120</v>
      </c>
      <c r="C513" s="12" t="s">
        <v>48</v>
      </c>
      <c r="D513" s="12" t="s">
        <v>235</v>
      </c>
      <c r="E513" s="12" t="s">
        <v>1504</v>
      </c>
      <c r="F513" s="12" t="s">
        <v>48</v>
      </c>
      <c r="G513" s="12" t="s">
        <v>1505</v>
      </c>
      <c r="H513" s="107" t="s">
        <v>1506</v>
      </c>
      <c r="I513" s="12" t="s">
        <v>53</v>
      </c>
      <c r="J513" s="12"/>
      <c r="K513" s="12" t="s">
        <v>67</v>
      </c>
      <c r="L513" s="12" t="s">
        <v>119</v>
      </c>
      <c r="M513" s="95">
        <v>45700</v>
      </c>
      <c r="N513" s="12" t="s">
        <v>72</v>
      </c>
      <c r="O513" s="96" t="s">
        <v>48</v>
      </c>
      <c r="P513" s="12"/>
      <c r="Q513" s="13">
        <f t="shared" ref="Q513:Q515" si="12">X513</f>
        <v>0</v>
      </c>
      <c r="R513" s="12" t="s">
        <v>72</v>
      </c>
      <c r="S513" s="96">
        <v>0</v>
      </c>
      <c r="T513" s="12" t="s">
        <v>48</v>
      </c>
      <c r="U513" s="96">
        <v>0</v>
      </c>
      <c r="V513" s="96">
        <v>0</v>
      </c>
      <c r="W513" s="96">
        <v>0</v>
      </c>
      <c r="X513" s="14">
        <v>0</v>
      </c>
      <c r="Y513" s="14">
        <v>-2919</v>
      </c>
      <c r="Z513" s="15" t="s">
        <v>58</v>
      </c>
      <c r="AA513" s="12" t="s">
        <v>48</v>
      </c>
      <c r="AB513" s="12" t="s">
        <v>48</v>
      </c>
      <c r="AC513" s="12" t="s">
        <v>58</v>
      </c>
      <c r="AD513" s="12" t="s">
        <v>2</v>
      </c>
      <c r="AE513" s="12" t="s">
        <v>2</v>
      </c>
      <c r="AF513" s="12" t="s">
        <v>80</v>
      </c>
      <c r="AG513" s="96">
        <v>0</v>
      </c>
      <c r="AH513" s="12" t="s">
        <v>48</v>
      </c>
      <c r="AI513" s="12" t="s">
        <v>48</v>
      </c>
    </row>
    <row r="514" spans="2:35" ht="14.5" x14ac:dyDescent="0.35">
      <c r="B514" s="107" t="s">
        <v>1507</v>
      </c>
      <c r="C514" s="12" t="s">
        <v>48</v>
      </c>
      <c r="D514" s="12" t="s">
        <v>235</v>
      </c>
      <c r="E514" s="12" t="s">
        <v>1504</v>
      </c>
      <c r="F514" s="12" t="s">
        <v>48</v>
      </c>
      <c r="G514" s="12" t="s">
        <v>1508</v>
      </c>
      <c r="H514" s="107" t="s">
        <v>1509</v>
      </c>
      <c r="I514" s="12" t="s">
        <v>53</v>
      </c>
      <c r="J514" s="12" t="s">
        <v>54</v>
      </c>
      <c r="K514" s="12" t="s">
        <v>67</v>
      </c>
      <c r="L514" s="12" t="s">
        <v>614</v>
      </c>
      <c r="M514" s="95">
        <v>45131</v>
      </c>
      <c r="N514" s="12" t="s">
        <v>72</v>
      </c>
      <c r="O514" s="96" t="s">
        <v>48</v>
      </c>
      <c r="P514" s="12"/>
      <c r="Q514" s="13">
        <f t="shared" si="12"/>
        <v>33164.519999999997</v>
      </c>
      <c r="R514" s="12" t="s">
        <v>72</v>
      </c>
      <c r="S514" s="96">
        <v>607.77876106194685</v>
      </c>
      <c r="T514" s="12" t="s">
        <v>48</v>
      </c>
      <c r="U514" s="96">
        <v>2331</v>
      </c>
      <c r="V514" s="96">
        <v>0</v>
      </c>
      <c r="W514" s="96" t="s">
        <v>60</v>
      </c>
      <c r="X514" s="14">
        <v>33164.519999999997</v>
      </c>
      <c r="Y514" s="14">
        <v>0</v>
      </c>
      <c r="Z514" s="16" t="s">
        <v>58</v>
      </c>
      <c r="AA514" s="12" t="s">
        <v>48</v>
      </c>
      <c r="AB514" s="12" t="s">
        <v>48</v>
      </c>
      <c r="AC514" s="12" t="s">
        <v>58</v>
      </c>
      <c r="AD514" s="12" t="s">
        <v>57</v>
      </c>
      <c r="AE514" s="12" t="s">
        <v>57</v>
      </c>
      <c r="AF514" s="12" t="s">
        <v>80</v>
      </c>
      <c r="AG514" s="96" t="s">
        <v>60</v>
      </c>
      <c r="AH514" s="12" t="s">
        <v>48</v>
      </c>
      <c r="AI514" s="12" t="s">
        <v>48</v>
      </c>
    </row>
    <row r="515" spans="2:35" ht="14.5" x14ac:dyDescent="0.35">
      <c r="B515" s="107" t="s">
        <v>1180</v>
      </c>
      <c r="C515" s="12" t="s">
        <v>48</v>
      </c>
      <c r="D515" s="12" t="s">
        <v>235</v>
      </c>
      <c r="E515" s="12" t="s">
        <v>1504</v>
      </c>
      <c r="F515" s="12" t="s">
        <v>48</v>
      </c>
      <c r="G515" s="12" t="s">
        <v>1510</v>
      </c>
      <c r="H515" s="107" t="s">
        <v>1511</v>
      </c>
      <c r="I515" s="12" t="s">
        <v>53</v>
      </c>
      <c r="J515" s="12" t="s">
        <v>298</v>
      </c>
      <c r="K515" s="12" t="s">
        <v>294</v>
      </c>
      <c r="L515" s="12" t="s">
        <v>614</v>
      </c>
      <c r="M515" s="95">
        <v>45447</v>
      </c>
      <c r="N515" s="12" t="s">
        <v>72</v>
      </c>
      <c r="O515" s="96" t="s">
        <v>48</v>
      </c>
      <c r="P515" s="12"/>
      <c r="Q515" s="13">
        <f t="shared" si="12"/>
        <v>74298.570000000007</v>
      </c>
      <c r="R515" s="12" t="s">
        <v>72</v>
      </c>
      <c r="S515" s="96">
        <f>Q515/V515</f>
        <v>106.90441726618705</v>
      </c>
      <c r="T515" s="12" t="s">
        <v>48</v>
      </c>
      <c r="U515" s="13">
        <v>2067</v>
      </c>
      <c r="V515" s="96">
        <v>695</v>
      </c>
      <c r="W515" s="96">
        <v>0</v>
      </c>
      <c r="X515" s="14">
        <v>74298.570000000007</v>
      </c>
      <c r="Y515" s="14">
        <v>0</v>
      </c>
      <c r="Z515" s="16" t="s">
        <v>58</v>
      </c>
      <c r="AA515" s="12" t="s">
        <v>48</v>
      </c>
      <c r="AB515" s="12" t="s">
        <v>48</v>
      </c>
      <c r="AC515" s="12" t="s">
        <v>57</v>
      </c>
      <c r="AD515" s="12" t="s">
        <v>57</v>
      </c>
      <c r="AE515" s="12" t="s">
        <v>57</v>
      </c>
      <c r="AF515" s="12" t="s">
        <v>80</v>
      </c>
      <c r="AG515" s="96">
        <v>3</v>
      </c>
      <c r="AH515" s="12" t="s">
        <v>48</v>
      </c>
      <c r="AI515" s="12" t="s">
        <v>48</v>
      </c>
    </row>
    <row r="516" spans="2:35" ht="14.5" x14ac:dyDescent="0.35">
      <c r="B516" s="107" t="s">
        <v>120</v>
      </c>
      <c r="C516" s="12" t="s">
        <v>48</v>
      </c>
      <c r="D516" s="12" t="s">
        <v>235</v>
      </c>
      <c r="E516" s="12" t="s">
        <v>1504</v>
      </c>
      <c r="F516" s="12" t="s">
        <v>48</v>
      </c>
      <c r="G516" s="12" t="s">
        <v>1512</v>
      </c>
      <c r="H516" s="107" t="s">
        <v>1513</v>
      </c>
      <c r="I516" s="12" t="s">
        <v>53</v>
      </c>
      <c r="J516" s="12"/>
      <c r="K516" s="12" t="s">
        <v>67</v>
      </c>
      <c r="L516" s="12" t="s">
        <v>68</v>
      </c>
      <c r="M516" s="95">
        <v>46598</v>
      </c>
      <c r="N516" s="12" t="s">
        <v>71</v>
      </c>
      <c r="O516" s="96" t="s">
        <v>48</v>
      </c>
      <c r="P516" s="12"/>
      <c r="Q516" s="13">
        <v>0</v>
      </c>
      <c r="R516" s="12" t="s">
        <v>56</v>
      </c>
      <c r="S516" s="96"/>
      <c r="T516" s="12" t="s">
        <v>48</v>
      </c>
      <c r="U516" s="13" t="s">
        <v>3</v>
      </c>
      <c r="V516" s="96">
        <v>0</v>
      </c>
      <c r="W516" s="96">
        <v>0</v>
      </c>
      <c r="X516" s="14">
        <v>0</v>
      </c>
      <c r="Y516" s="14">
        <v>0</v>
      </c>
      <c r="Z516" s="16" t="s">
        <v>57</v>
      </c>
      <c r="AA516" s="12" t="s">
        <v>48</v>
      </c>
      <c r="AB516" s="12" t="s">
        <v>48</v>
      </c>
      <c r="AC516" s="12" t="s">
        <v>58</v>
      </c>
      <c r="AD516" s="12" t="s">
        <v>2</v>
      </c>
      <c r="AE516" s="12" t="s">
        <v>2</v>
      </c>
      <c r="AF516" s="12" t="s">
        <v>80</v>
      </c>
      <c r="AG516" s="96">
        <v>0</v>
      </c>
      <c r="AH516" s="12" t="s">
        <v>48</v>
      </c>
      <c r="AI516" s="12" t="s">
        <v>48</v>
      </c>
    </row>
    <row r="517" spans="2:35" ht="14.5" x14ac:dyDescent="0.35">
      <c r="B517" s="107" t="s">
        <v>1514</v>
      </c>
      <c r="C517" s="12" t="s">
        <v>48</v>
      </c>
      <c r="D517" s="12" t="s">
        <v>247</v>
      </c>
      <c r="E517" s="12" t="s">
        <v>1504</v>
      </c>
      <c r="F517" s="12" t="s">
        <v>48</v>
      </c>
      <c r="G517" s="94" t="s">
        <v>1515</v>
      </c>
      <c r="H517" s="107" t="s">
        <v>1516</v>
      </c>
      <c r="I517" s="12" t="s">
        <v>78</v>
      </c>
      <c r="J517" s="12" t="s">
        <v>128</v>
      </c>
      <c r="K517" s="12" t="s">
        <v>294</v>
      </c>
      <c r="L517" s="12" t="s">
        <v>68</v>
      </c>
      <c r="M517" s="95">
        <v>46021</v>
      </c>
      <c r="N517" s="12" t="s">
        <v>71</v>
      </c>
      <c r="O517" s="96" t="s">
        <v>48</v>
      </c>
      <c r="P517" s="12"/>
      <c r="Q517" s="13">
        <v>444622.01</v>
      </c>
      <c r="R517" s="12" t="s">
        <v>56</v>
      </c>
      <c r="S517" s="96">
        <f>Q517/V517</f>
        <v>318.72545519713265</v>
      </c>
      <c r="T517" s="12" t="s">
        <v>48</v>
      </c>
      <c r="U517" s="96" t="s">
        <v>3</v>
      </c>
      <c r="V517" s="96">
        <v>1395</v>
      </c>
      <c r="W517" s="96">
        <v>4</v>
      </c>
      <c r="X517" s="14">
        <v>13741.7</v>
      </c>
      <c r="Y517" s="14">
        <v>8836.6</v>
      </c>
      <c r="Z517" s="15" t="s">
        <v>57</v>
      </c>
      <c r="AA517" s="12" t="s">
        <v>48</v>
      </c>
      <c r="AB517" s="12" t="s">
        <v>48</v>
      </c>
      <c r="AC517" s="12" t="s">
        <v>58</v>
      </c>
      <c r="AD517" s="12" t="s">
        <v>57</v>
      </c>
      <c r="AE517" s="12" t="s">
        <v>57</v>
      </c>
      <c r="AF517" s="12" t="s">
        <v>59</v>
      </c>
      <c r="AG517" s="96">
        <v>3</v>
      </c>
      <c r="AH517" s="12" t="s">
        <v>48</v>
      </c>
      <c r="AI517" s="12" t="s">
        <v>48</v>
      </c>
    </row>
    <row r="518" spans="2:35" ht="14.5" x14ac:dyDescent="0.35">
      <c r="B518" s="107" t="s">
        <v>1517</v>
      </c>
      <c r="C518" s="12" t="s">
        <v>48</v>
      </c>
      <c r="D518" s="12" t="s">
        <v>247</v>
      </c>
      <c r="E518" s="12" t="s">
        <v>1518</v>
      </c>
      <c r="F518" s="12" t="s">
        <v>48</v>
      </c>
      <c r="G518" s="12" t="s">
        <v>1519</v>
      </c>
      <c r="H518" s="107" t="s">
        <v>1516</v>
      </c>
      <c r="I518" s="12" t="s">
        <v>78</v>
      </c>
      <c r="J518" s="12" t="s">
        <v>79</v>
      </c>
      <c r="K518" s="12" t="s">
        <v>67</v>
      </c>
      <c r="L518" s="12" t="s">
        <v>68</v>
      </c>
      <c r="M518" s="95">
        <v>45930</v>
      </c>
      <c r="N518" s="12" t="s">
        <v>71</v>
      </c>
      <c r="O518" s="96" t="s">
        <v>48</v>
      </c>
      <c r="P518" s="12"/>
      <c r="Q518" s="13">
        <v>0</v>
      </c>
      <c r="R518" s="12" t="s">
        <v>56</v>
      </c>
      <c r="S518" s="96">
        <v>0</v>
      </c>
      <c r="T518" s="12" t="s">
        <v>48</v>
      </c>
      <c r="U518" s="96" t="s">
        <v>3</v>
      </c>
      <c r="V518" s="96">
        <v>0</v>
      </c>
      <c r="W518" s="96">
        <v>0</v>
      </c>
      <c r="X518" s="14">
        <v>15651.83</v>
      </c>
      <c r="Y518" s="14">
        <v>0</v>
      </c>
      <c r="Z518" s="15" t="s">
        <v>57</v>
      </c>
      <c r="AA518" s="12" t="s">
        <v>48</v>
      </c>
      <c r="AB518" s="12" t="s">
        <v>48</v>
      </c>
      <c r="AC518" s="12" t="s">
        <v>58</v>
      </c>
      <c r="AD518" s="12" t="s">
        <v>2</v>
      </c>
      <c r="AE518" s="12" t="s">
        <v>2</v>
      </c>
      <c r="AF518" s="12" t="s">
        <v>80</v>
      </c>
      <c r="AG518" s="96">
        <v>0</v>
      </c>
      <c r="AH518" s="12" t="s">
        <v>48</v>
      </c>
      <c r="AI518" s="12" t="s">
        <v>48</v>
      </c>
    </row>
    <row r="519" spans="2:35" ht="14.5" x14ac:dyDescent="0.35">
      <c r="B519" s="107" t="s">
        <v>1520</v>
      </c>
      <c r="C519" s="12" t="s">
        <v>48</v>
      </c>
      <c r="D519" s="12" t="s">
        <v>247</v>
      </c>
      <c r="E519" s="12" t="s">
        <v>1518</v>
      </c>
      <c r="F519" s="12" t="s">
        <v>48</v>
      </c>
      <c r="G519" s="12" t="s">
        <v>1521</v>
      </c>
      <c r="H519" s="107" t="s">
        <v>1522</v>
      </c>
      <c r="I519" s="12" t="s">
        <v>78</v>
      </c>
      <c r="J519" s="12" t="s">
        <v>54</v>
      </c>
      <c r="K519" s="12" t="s">
        <v>67</v>
      </c>
      <c r="L519" s="12" t="s">
        <v>119</v>
      </c>
      <c r="M519" s="95">
        <v>44953</v>
      </c>
      <c r="N519" s="12" t="s">
        <v>72</v>
      </c>
      <c r="O519" s="96" t="s">
        <v>48</v>
      </c>
      <c r="P519" s="12"/>
      <c r="Q519" s="13">
        <f>X519</f>
        <v>101169.09</v>
      </c>
      <c r="R519" s="12" t="s">
        <v>72</v>
      </c>
      <c r="S519" s="96">
        <f>Q519/V519</f>
        <v>160.33136291600633</v>
      </c>
      <c r="T519" s="12" t="s">
        <v>48</v>
      </c>
      <c r="U519" s="13">
        <v>1416</v>
      </c>
      <c r="V519" s="96">
        <v>631</v>
      </c>
      <c r="W519" s="96">
        <v>7</v>
      </c>
      <c r="X519" s="18">
        <v>101169.09</v>
      </c>
      <c r="Y519" s="18">
        <v>0</v>
      </c>
      <c r="Z519" s="15" t="s">
        <v>58</v>
      </c>
      <c r="AA519" s="12" t="s">
        <v>48</v>
      </c>
      <c r="AB519" s="12" t="s">
        <v>48</v>
      </c>
      <c r="AC519" s="12" t="s">
        <v>58</v>
      </c>
      <c r="AD519" s="12" t="s">
        <v>57</v>
      </c>
      <c r="AE519" s="12" t="s">
        <v>57</v>
      </c>
      <c r="AF519" s="12" t="s">
        <v>80</v>
      </c>
      <c r="AG519" s="96">
        <v>3</v>
      </c>
      <c r="AH519" s="12" t="s">
        <v>48</v>
      </c>
      <c r="AI519" s="12" t="s">
        <v>48</v>
      </c>
    </row>
    <row r="520" spans="2:35" ht="14.5" x14ac:dyDescent="0.35">
      <c r="B520" s="107" t="s">
        <v>1523</v>
      </c>
      <c r="C520" s="12" t="s">
        <v>48</v>
      </c>
      <c r="D520" s="12" t="s">
        <v>247</v>
      </c>
      <c r="E520" s="12" t="s">
        <v>1518</v>
      </c>
      <c r="F520" s="12" t="s">
        <v>48</v>
      </c>
      <c r="G520" s="12" t="s">
        <v>1524</v>
      </c>
      <c r="H520" s="107" t="s">
        <v>1525</v>
      </c>
      <c r="I520" s="12" t="s">
        <v>78</v>
      </c>
      <c r="J520" s="12" t="s">
        <v>128</v>
      </c>
      <c r="K520" s="12" t="s">
        <v>67</v>
      </c>
      <c r="L520" s="12" t="s">
        <v>68</v>
      </c>
      <c r="M520" s="95">
        <v>46185</v>
      </c>
      <c r="N520" s="12" t="s">
        <v>71</v>
      </c>
      <c r="O520" s="96" t="s">
        <v>48</v>
      </c>
      <c r="P520" s="12"/>
      <c r="Q520" s="13">
        <v>416507.85</v>
      </c>
      <c r="R520" s="12" t="s">
        <v>56</v>
      </c>
      <c r="S520" s="96">
        <f>Q520/V520</f>
        <v>542.32792968749993</v>
      </c>
      <c r="T520" s="12" t="s">
        <v>48</v>
      </c>
      <c r="U520" s="96" t="s">
        <v>3</v>
      </c>
      <c r="V520" s="96">
        <v>768</v>
      </c>
      <c r="W520" s="96">
        <v>0</v>
      </c>
      <c r="X520" s="14">
        <v>37602.82</v>
      </c>
      <c r="Y520" s="14">
        <v>29520.45</v>
      </c>
      <c r="Z520" s="15" t="s">
        <v>57</v>
      </c>
      <c r="AA520" s="12" t="s">
        <v>48</v>
      </c>
      <c r="AB520" s="12" t="s">
        <v>48</v>
      </c>
      <c r="AC520" s="12" t="s">
        <v>58</v>
      </c>
      <c r="AD520" s="12" t="s">
        <v>2</v>
      </c>
      <c r="AE520" s="12" t="s">
        <v>2</v>
      </c>
      <c r="AF520" s="12" t="s">
        <v>80</v>
      </c>
      <c r="AG520" s="96">
        <v>5</v>
      </c>
      <c r="AH520" s="12" t="s">
        <v>48</v>
      </c>
      <c r="AI520" s="12" t="s">
        <v>48</v>
      </c>
    </row>
    <row r="521" spans="2:35" ht="14.5" x14ac:dyDescent="0.35">
      <c r="B521" s="107" t="s">
        <v>120</v>
      </c>
      <c r="C521" s="12" t="s">
        <v>48</v>
      </c>
      <c r="D521" s="12" t="s">
        <v>247</v>
      </c>
      <c r="E521" s="12" t="s">
        <v>1518</v>
      </c>
      <c r="F521" s="12" t="s">
        <v>48</v>
      </c>
      <c r="G521" s="12" t="s">
        <v>1526</v>
      </c>
      <c r="H521" s="107" t="s">
        <v>1527</v>
      </c>
      <c r="I521" s="12" t="s">
        <v>78</v>
      </c>
      <c r="J521" s="12"/>
      <c r="K521" s="12" t="s">
        <v>294</v>
      </c>
      <c r="L521" s="12" t="s">
        <v>68</v>
      </c>
      <c r="M521" s="95">
        <v>46241</v>
      </c>
      <c r="N521" s="12" t="s">
        <v>71</v>
      </c>
      <c r="O521" s="96" t="s">
        <v>48</v>
      </c>
      <c r="P521" s="12"/>
      <c r="Q521" s="13">
        <v>420315.39</v>
      </c>
      <c r="R521" s="12" t="s">
        <v>56</v>
      </c>
      <c r="S521" s="96">
        <f>Q521/V521</f>
        <v>444.7781904761905</v>
      </c>
      <c r="T521" s="12" t="s">
        <v>48</v>
      </c>
      <c r="U521" s="96" t="s">
        <v>3</v>
      </c>
      <c r="V521" s="96">
        <v>945</v>
      </c>
      <c r="W521" s="96">
        <v>0</v>
      </c>
      <c r="X521" s="14">
        <v>444.43</v>
      </c>
      <c r="Y521" s="14">
        <v>444.43</v>
      </c>
      <c r="Z521" s="15" t="s">
        <v>57</v>
      </c>
      <c r="AA521" s="12" t="s">
        <v>58</v>
      </c>
      <c r="AB521" s="12" t="s">
        <v>48</v>
      </c>
      <c r="AC521" s="12" t="s">
        <v>57</v>
      </c>
      <c r="AD521" s="12" t="s">
        <v>2</v>
      </c>
      <c r="AE521" s="12" t="s">
        <v>2</v>
      </c>
      <c r="AF521" s="12" t="s">
        <v>59</v>
      </c>
      <c r="AG521" s="96">
        <v>5</v>
      </c>
      <c r="AH521" s="12" t="s">
        <v>48</v>
      </c>
      <c r="AI521" s="12" t="s">
        <v>48</v>
      </c>
    </row>
    <row r="522" spans="2:35" ht="14.5" x14ac:dyDescent="0.35">
      <c r="B522" s="107" t="s">
        <v>120</v>
      </c>
      <c r="C522" s="12" t="s">
        <v>48</v>
      </c>
      <c r="D522" s="12" t="s">
        <v>247</v>
      </c>
      <c r="E522" s="12" t="s">
        <v>1518</v>
      </c>
      <c r="F522" s="12" t="s">
        <v>48</v>
      </c>
      <c r="G522" s="12" t="s">
        <v>1528</v>
      </c>
      <c r="H522" s="107" t="s">
        <v>1529</v>
      </c>
      <c r="I522" s="12" t="s">
        <v>78</v>
      </c>
      <c r="J522" s="12"/>
      <c r="K522" s="12" t="s">
        <v>294</v>
      </c>
      <c r="L522" s="12" t="s">
        <v>68</v>
      </c>
      <c r="M522" s="95">
        <v>46387</v>
      </c>
      <c r="N522" s="12" t="s">
        <v>71</v>
      </c>
      <c r="O522" s="96" t="s">
        <v>48</v>
      </c>
      <c r="P522" s="12"/>
      <c r="Q522" s="17">
        <v>0</v>
      </c>
      <c r="R522" s="12" t="s">
        <v>56</v>
      </c>
      <c r="S522" s="96">
        <v>0</v>
      </c>
      <c r="T522" s="12" t="s">
        <v>48</v>
      </c>
      <c r="U522" s="118" t="s">
        <v>3</v>
      </c>
      <c r="V522" s="118">
        <v>0</v>
      </c>
      <c r="W522" s="96">
        <v>0</v>
      </c>
      <c r="X522" s="16">
        <v>11831.77</v>
      </c>
      <c r="Y522" s="16">
        <v>11831.77</v>
      </c>
      <c r="Z522" s="15" t="s">
        <v>57</v>
      </c>
      <c r="AA522" s="12" t="s">
        <v>57</v>
      </c>
      <c r="AB522" s="12"/>
      <c r="AC522" s="12" t="s">
        <v>57</v>
      </c>
      <c r="AD522" s="12" t="s">
        <v>2</v>
      </c>
      <c r="AE522" s="12" t="s">
        <v>2</v>
      </c>
      <c r="AF522" s="12" t="s">
        <v>59</v>
      </c>
      <c r="AG522" s="96">
        <v>0</v>
      </c>
      <c r="AH522" s="12" t="s">
        <v>48</v>
      </c>
      <c r="AI522" s="12" t="s">
        <v>1404</v>
      </c>
    </row>
    <row r="523" spans="2:35" ht="14.5" x14ac:dyDescent="0.35">
      <c r="B523" s="107" t="s">
        <v>1387</v>
      </c>
      <c r="C523" s="12" t="s">
        <v>48</v>
      </c>
      <c r="D523" s="12" t="s">
        <v>247</v>
      </c>
      <c r="E523" s="12" t="s">
        <v>1518</v>
      </c>
      <c r="F523" s="12" t="s">
        <v>48</v>
      </c>
      <c r="G523" s="94" t="s">
        <v>1530</v>
      </c>
      <c r="H523" s="107" t="s">
        <v>1531</v>
      </c>
      <c r="I523" s="12" t="s">
        <v>78</v>
      </c>
      <c r="J523" s="12" t="s">
        <v>128</v>
      </c>
      <c r="K523" s="12" t="s">
        <v>294</v>
      </c>
      <c r="L523" s="12" t="s">
        <v>614</v>
      </c>
      <c r="M523" s="95">
        <v>45520</v>
      </c>
      <c r="N523" s="12" t="s">
        <v>72</v>
      </c>
      <c r="O523" s="96" t="s">
        <v>48</v>
      </c>
      <c r="P523" s="12"/>
      <c r="Q523" s="13">
        <f>X523</f>
        <v>344701.26</v>
      </c>
      <c r="R523" s="12" t="s">
        <v>72</v>
      </c>
      <c r="S523" s="96">
        <f>Q523/V523</f>
        <v>344701.26</v>
      </c>
      <c r="T523" s="12" t="s">
        <v>48</v>
      </c>
      <c r="U523" s="13">
        <v>605</v>
      </c>
      <c r="V523" s="96">
        <v>1</v>
      </c>
      <c r="W523" s="96">
        <v>4</v>
      </c>
      <c r="X523" s="18">
        <v>344701.26</v>
      </c>
      <c r="Y523" s="18">
        <v>12196.11</v>
      </c>
      <c r="Z523" s="16" t="s">
        <v>58</v>
      </c>
      <c r="AA523" s="12" t="s">
        <v>48</v>
      </c>
      <c r="AB523" s="12" t="s">
        <v>48</v>
      </c>
      <c r="AC523" s="12" t="s">
        <v>58</v>
      </c>
      <c r="AD523" s="12" t="s">
        <v>57</v>
      </c>
      <c r="AE523" s="12" t="s">
        <v>57</v>
      </c>
      <c r="AF523" s="12" t="s">
        <v>59</v>
      </c>
      <c r="AG523" s="96">
        <v>3</v>
      </c>
      <c r="AH523" s="12" t="s">
        <v>48</v>
      </c>
      <c r="AI523" s="12" t="s">
        <v>48</v>
      </c>
    </row>
    <row r="524" spans="2:35" ht="14.5" x14ac:dyDescent="0.35">
      <c r="B524" s="107" t="s">
        <v>753</v>
      </c>
      <c r="C524" s="12" t="s">
        <v>48</v>
      </c>
      <c r="D524" s="12" t="s">
        <v>235</v>
      </c>
      <c r="E524" s="12" t="s">
        <v>1532</v>
      </c>
      <c r="F524" s="12" t="s">
        <v>48</v>
      </c>
      <c r="G524" s="12" t="s">
        <v>1533</v>
      </c>
      <c r="H524" s="107" t="s">
        <v>1534</v>
      </c>
      <c r="I524" s="12" t="s">
        <v>53</v>
      </c>
      <c r="J524" s="12" t="s">
        <v>54</v>
      </c>
      <c r="K524" s="12" t="s">
        <v>294</v>
      </c>
      <c r="L524" s="12" t="s">
        <v>68</v>
      </c>
      <c r="M524" s="95">
        <v>46111</v>
      </c>
      <c r="N524" s="12" t="s">
        <v>71</v>
      </c>
      <c r="O524" s="96" t="s">
        <v>48</v>
      </c>
      <c r="P524" s="12"/>
      <c r="Q524" s="13">
        <v>0</v>
      </c>
      <c r="R524" s="12"/>
      <c r="S524" s="96" t="s">
        <v>2</v>
      </c>
      <c r="T524" s="12" t="s">
        <v>48</v>
      </c>
      <c r="U524" s="96" t="s">
        <v>73</v>
      </c>
      <c r="V524" s="96">
        <v>1363</v>
      </c>
      <c r="W524" s="96">
        <v>6</v>
      </c>
      <c r="X524" s="14">
        <v>24.26</v>
      </c>
      <c r="Y524" s="14">
        <v>0</v>
      </c>
      <c r="Z524" s="15" t="s">
        <v>57</v>
      </c>
      <c r="AA524" s="12" t="s">
        <v>48</v>
      </c>
      <c r="AB524" s="12" t="s">
        <v>48</v>
      </c>
      <c r="AC524" s="12" t="s">
        <v>57</v>
      </c>
      <c r="AD524" s="12" t="s">
        <v>2</v>
      </c>
      <c r="AE524" s="12" t="s">
        <v>2</v>
      </c>
      <c r="AF524" s="12" t="s">
        <v>80</v>
      </c>
      <c r="AG524" s="96">
        <v>5</v>
      </c>
      <c r="AH524" s="12" t="s">
        <v>48</v>
      </c>
      <c r="AI524" s="12" t="s">
        <v>48</v>
      </c>
    </row>
    <row r="525" spans="2:35" ht="14.5" x14ac:dyDescent="0.35">
      <c r="B525" s="107" t="s">
        <v>1535</v>
      </c>
      <c r="C525" s="12" t="s">
        <v>48</v>
      </c>
      <c r="D525" s="12" t="s">
        <v>235</v>
      </c>
      <c r="E525" s="12" t="s">
        <v>1532</v>
      </c>
      <c r="F525" s="12" t="s">
        <v>48</v>
      </c>
      <c r="G525" s="12" t="s">
        <v>1536</v>
      </c>
      <c r="H525" s="107" t="s">
        <v>1537</v>
      </c>
      <c r="I525" s="12" t="s">
        <v>53</v>
      </c>
      <c r="J525" s="12" t="s">
        <v>54</v>
      </c>
      <c r="K525" s="12" t="s">
        <v>67</v>
      </c>
      <c r="L525" s="12" t="s">
        <v>614</v>
      </c>
      <c r="M525" s="95">
        <v>44946</v>
      </c>
      <c r="N525" s="12" t="s">
        <v>72</v>
      </c>
      <c r="O525" s="96" t="s">
        <v>48</v>
      </c>
      <c r="P525" s="12"/>
      <c r="Q525" s="13">
        <f>X525</f>
        <v>606267</v>
      </c>
      <c r="R525" s="12" t="s">
        <v>72</v>
      </c>
      <c r="S525" s="96">
        <f>Q525/V525</f>
        <v>332.38322368421052</v>
      </c>
      <c r="T525" s="12" t="s">
        <v>48</v>
      </c>
      <c r="U525" s="13">
        <v>1501</v>
      </c>
      <c r="V525" s="96">
        <v>1824</v>
      </c>
      <c r="W525" s="96">
        <v>5</v>
      </c>
      <c r="X525" s="14">
        <v>606267</v>
      </c>
      <c r="Y525" s="14">
        <v>0</v>
      </c>
      <c r="Z525" s="16" t="s">
        <v>58</v>
      </c>
      <c r="AA525" s="12" t="s">
        <v>48</v>
      </c>
      <c r="AB525" s="12" t="s">
        <v>48</v>
      </c>
      <c r="AC525" s="12" t="s">
        <v>57</v>
      </c>
      <c r="AD525" s="12" t="s">
        <v>57</v>
      </c>
      <c r="AE525" s="12" t="s">
        <v>57</v>
      </c>
      <c r="AF525" s="12" t="s">
        <v>80</v>
      </c>
      <c r="AG525" s="96">
        <v>0</v>
      </c>
      <c r="AH525" s="12" t="s">
        <v>48</v>
      </c>
      <c r="AI525" s="12" t="s">
        <v>48</v>
      </c>
    </row>
    <row r="526" spans="2:35" ht="14.5" x14ac:dyDescent="0.35">
      <c r="B526" s="107" t="s">
        <v>1538</v>
      </c>
      <c r="C526" s="12" t="s">
        <v>48</v>
      </c>
      <c r="D526" s="12" t="s">
        <v>247</v>
      </c>
      <c r="E526" s="12" t="s">
        <v>1539</v>
      </c>
      <c r="F526" s="12" t="s">
        <v>48</v>
      </c>
      <c r="G526" s="12" t="s">
        <v>1540</v>
      </c>
      <c r="H526" s="107" t="s">
        <v>1541</v>
      </c>
      <c r="I526" s="12" t="s">
        <v>53</v>
      </c>
      <c r="J526" s="12" t="s">
        <v>298</v>
      </c>
      <c r="K526" s="12" t="s">
        <v>294</v>
      </c>
      <c r="L526" s="12" t="s">
        <v>68</v>
      </c>
      <c r="M526" s="95">
        <v>46157</v>
      </c>
      <c r="N526" s="12" t="s">
        <v>71</v>
      </c>
      <c r="O526" s="96" t="s">
        <v>48</v>
      </c>
      <c r="P526" s="12"/>
      <c r="Q526" s="13">
        <v>791784</v>
      </c>
      <c r="R526" s="12" t="s">
        <v>56</v>
      </c>
      <c r="S526" s="96">
        <v>0</v>
      </c>
      <c r="T526" s="12" t="s">
        <v>48</v>
      </c>
      <c r="U526" s="96" t="s">
        <v>3</v>
      </c>
      <c r="V526" s="96">
        <v>1544</v>
      </c>
      <c r="W526" s="96">
        <v>7</v>
      </c>
      <c r="X526" s="14">
        <v>1196</v>
      </c>
      <c r="Y526" s="14">
        <v>-29</v>
      </c>
      <c r="Z526" s="15" t="s">
        <v>57</v>
      </c>
      <c r="AA526" s="12" t="s">
        <v>48</v>
      </c>
      <c r="AB526" s="12" t="s">
        <v>48</v>
      </c>
      <c r="AC526" s="12" t="s">
        <v>57</v>
      </c>
      <c r="AD526" s="12" t="s">
        <v>57</v>
      </c>
      <c r="AE526" s="12" t="s">
        <v>57</v>
      </c>
      <c r="AF526" s="12" t="s">
        <v>59</v>
      </c>
      <c r="AG526" s="96">
        <v>8</v>
      </c>
      <c r="AH526" s="12" t="s">
        <v>48</v>
      </c>
      <c r="AI526" s="12" t="s">
        <v>48</v>
      </c>
    </row>
    <row r="527" spans="2:35" ht="14.5" x14ac:dyDescent="0.35">
      <c r="B527" s="107" t="s">
        <v>1542</v>
      </c>
      <c r="C527" s="12" t="s">
        <v>48</v>
      </c>
      <c r="D527" s="12" t="s">
        <v>247</v>
      </c>
      <c r="E527" s="12" t="s">
        <v>1539</v>
      </c>
      <c r="F527" s="12" t="s">
        <v>48</v>
      </c>
      <c r="G527" s="12" t="s">
        <v>1543</v>
      </c>
      <c r="H527" s="107" t="s">
        <v>1544</v>
      </c>
      <c r="I527" s="12" t="s">
        <v>53</v>
      </c>
      <c r="J527" s="12" t="s">
        <v>128</v>
      </c>
      <c r="K527" s="12" t="s">
        <v>294</v>
      </c>
      <c r="L527" s="12" t="s">
        <v>84</v>
      </c>
      <c r="M527" s="95">
        <v>46063</v>
      </c>
      <c r="N527" s="12" t="s">
        <v>71</v>
      </c>
      <c r="O527" s="96" t="s">
        <v>48</v>
      </c>
      <c r="P527" s="12"/>
      <c r="Q527" s="13">
        <v>934017</v>
      </c>
      <c r="R527" s="12" t="s">
        <v>56</v>
      </c>
      <c r="S527" s="96">
        <v>0</v>
      </c>
      <c r="T527" s="12" t="s">
        <v>48</v>
      </c>
      <c r="U527" s="96" t="s">
        <v>3</v>
      </c>
      <c r="V527" s="96">
        <v>3377</v>
      </c>
      <c r="W527" s="96">
        <v>33</v>
      </c>
      <c r="X527" s="14">
        <v>128165</v>
      </c>
      <c r="Y527" s="14">
        <v>128165</v>
      </c>
      <c r="Z527" s="15" t="s">
        <v>57</v>
      </c>
      <c r="AA527" s="12" t="s">
        <v>48</v>
      </c>
      <c r="AB527" s="12" t="s">
        <v>48</v>
      </c>
      <c r="AC527" s="12" t="s">
        <v>57</v>
      </c>
      <c r="AD527" s="12" t="s">
        <v>57</v>
      </c>
      <c r="AE527" s="12" t="s">
        <v>57</v>
      </c>
      <c r="AF527" s="12" t="s">
        <v>59</v>
      </c>
      <c r="AG527" s="96">
        <v>13</v>
      </c>
      <c r="AH527" s="12" t="s">
        <v>48</v>
      </c>
      <c r="AI527" s="12" t="s">
        <v>48</v>
      </c>
    </row>
    <row r="528" spans="2:35" ht="14.5" x14ac:dyDescent="0.35">
      <c r="B528" s="107" t="s">
        <v>507</v>
      </c>
      <c r="C528" s="12" t="s">
        <v>48</v>
      </c>
      <c r="D528" s="12" t="s">
        <v>247</v>
      </c>
      <c r="E528" s="12" t="s">
        <v>1539</v>
      </c>
      <c r="F528" s="12" t="s">
        <v>48</v>
      </c>
      <c r="G528" s="12" t="s">
        <v>1545</v>
      </c>
      <c r="H528" s="107" t="s">
        <v>1546</v>
      </c>
      <c r="I528" s="12" t="s">
        <v>53</v>
      </c>
      <c r="J528" s="12" t="s">
        <v>298</v>
      </c>
      <c r="K528" s="12" t="s">
        <v>294</v>
      </c>
      <c r="L528" s="12" t="s">
        <v>68</v>
      </c>
      <c r="M528" s="95">
        <v>46281</v>
      </c>
      <c r="N528" s="12" t="s">
        <v>71</v>
      </c>
      <c r="O528" s="96" t="s">
        <v>48</v>
      </c>
      <c r="P528" s="12"/>
      <c r="Q528" s="13">
        <v>0</v>
      </c>
      <c r="R528" s="12" t="s">
        <v>56</v>
      </c>
      <c r="S528" s="96"/>
      <c r="T528" s="12" t="s">
        <v>48</v>
      </c>
      <c r="U528" s="96" t="s">
        <v>3</v>
      </c>
      <c r="V528" s="96">
        <v>1292</v>
      </c>
      <c r="W528" s="96">
        <v>0</v>
      </c>
      <c r="X528" s="14">
        <v>0</v>
      </c>
      <c r="Y528" s="14">
        <v>0</v>
      </c>
      <c r="Z528" s="15" t="s">
        <v>57</v>
      </c>
      <c r="AA528" s="12" t="s">
        <v>48</v>
      </c>
      <c r="AB528" s="12" t="s">
        <v>48</v>
      </c>
      <c r="AC528" s="12" t="s">
        <v>57</v>
      </c>
      <c r="AD528" s="12" t="s">
        <v>2</v>
      </c>
      <c r="AE528" s="12" t="s">
        <v>2</v>
      </c>
      <c r="AF528" s="12" t="s">
        <v>59</v>
      </c>
      <c r="AG528" s="96">
        <v>0</v>
      </c>
      <c r="AH528" s="12" t="s">
        <v>48</v>
      </c>
      <c r="AI528" s="12" t="s">
        <v>48</v>
      </c>
    </row>
    <row r="529" spans="2:35" ht="14.5" x14ac:dyDescent="0.35">
      <c r="B529" s="107" t="s">
        <v>1547</v>
      </c>
      <c r="C529" s="12" t="s">
        <v>48</v>
      </c>
      <c r="D529" s="12" t="s">
        <v>247</v>
      </c>
      <c r="E529" s="12" t="s">
        <v>1539</v>
      </c>
      <c r="F529" s="12" t="s">
        <v>48</v>
      </c>
      <c r="G529" s="12" t="s">
        <v>1548</v>
      </c>
      <c r="H529" s="107" t="s">
        <v>1549</v>
      </c>
      <c r="I529" s="12" t="s">
        <v>53</v>
      </c>
      <c r="J529" s="12" t="s">
        <v>128</v>
      </c>
      <c r="K529" s="12" t="s">
        <v>294</v>
      </c>
      <c r="L529" s="12" t="s">
        <v>119</v>
      </c>
      <c r="M529" s="95">
        <v>45769</v>
      </c>
      <c r="N529" s="12" t="s">
        <v>72</v>
      </c>
      <c r="O529" s="96" t="s">
        <v>48</v>
      </c>
      <c r="P529" s="12"/>
      <c r="Q529" s="13">
        <f>X529</f>
        <v>640362</v>
      </c>
      <c r="R529" s="12" t="s">
        <v>72</v>
      </c>
      <c r="S529" s="96">
        <f>Q529/V529</f>
        <v>401.22932330827069</v>
      </c>
      <c r="T529" s="12" t="s">
        <v>48</v>
      </c>
      <c r="U529" s="96">
        <v>0</v>
      </c>
      <c r="V529" s="96">
        <v>1596</v>
      </c>
      <c r="W529" s="96">
        <v>5</v>
      </c>
      <c r="X529" s="14">
        <v>640362</v>
      </c>
      <c r="Y529" s="14">
        <v>626189</v>
      </c>
      <c r="Z529" s="15" t="s">
        <v>58</v>
      </c>
      <c r="AA529" s="12" t="s">
        <v>48</v>
      </c>
      <c r="AB529" s="12" t="s">
        <v>48</v>
      </c>
      <c r="AC529" s="12" t="s">
        <v>57</v>
      </c>
      <c r="AD529" s="12" t="s">
        <v>57</v>
      </c>
      <c r="AE529" s="12" t="s">
        <v>57</v>
      </c>
      <c r="AF529" s="12" t="s">
        <v>59</v>
      </c>
      <c r="AG529" s="96">
        <v>9</v>
      </c>
      <c r="AH529" s="12" t="s">
        <v>48</v>
      </c>
      <c r="AI529" s="12" t="s">
        <v>48</v>
      </c>
    </row>
    <row r="530" spans="2:35" ht="14.5" x14ac:dyDescent="0.35">
      <c r="B530" s="107" t="s">
        <v>1550</v>
      </c>
      <c r="C530" s="12" t="s">
        <v>48</v>
      </c>
      <c r="D530" s="12" t="s">
        <v>247</v>
      </c>
      <c r="E530" s="12" t="s">
        <v>1539</v>
      </c>
      <c r="F530" s="12" t="s">
        <v>48</v>
      </c>
      <c r="G530" s="94" t="s">
        <v>1551</v>
      </c>
      <c r="H530" s="107" t="s">
        <v>1552</v>
      </c>
      <c r="I530" s="12" t="s">
        <v>78</v>
      </c>
      <c r="J530" s="12" t="s">
        <v>128</v>
      </c>
      <c r="K530" s="12" t="s">
        <v>294</v>
      </c>
      <c r="L530" s="12" t="s">
        <v>68</v>
      </c>
      <c r="M530" s="95">
        <v>46265</v>
      </c>
      <c r="N530" s="12" t="s">
        <v>71</v>
      </c>
      <c r="O530" s="96" t="s">
        <v>48</v>
      </c>
      <c r="P530" s="12"/>
      <c r="Q530" s="13">
        <v>196495.05</v>
      </c>
      <c r="R530" s="12" t="s">
        <v>56</v>
      </c>
      <c r="S530" s="96">
        <f>Q530/V530</f>
        <v>359.88104395604392</v>
      </c>
      <c r="T530" s="12" t="s">
        <v>48</v>
      </c>
      <c r="U530" s="96">
        <v>630</v>
      </c>
      <c r="V530" s="96">
        <v>546</v>
      </c>
      <c r="W530" s="96">
        <v>0</v>
      </c>
      <c r="X530" s="14">
        <v>143.97</v>
      </c>
      <c r="Y530" s="14">
        <v>-7.71</v>
      </c>
      <c r="Z530" s="15" t="s">
        <v>57</v>
      </c>
      <c r="AA530" s="12" t="s">
        <v>48</v>
      </c>
      <c r="AB530" s="12" t="s">
        <v>48</v>
      </c>
      <c r="AC530" s="12" t="s">
        <v>57</v>
      </c>
      <c r="AD530" s="12" t="s">
        <v>57</v>
      </c>
      <c r="AE530" s="12" t="s">
        <v>57</v>
      </c>
      <c r="AF530" s="12" t="s">
        <v>59</v>
      </c>
      <c r="AG530" s="96">
        <v>2</v>
      </c>
      <c r="AH530" s="12" t="s">
        <v>48</v>
      </c>
      <c r="AI530" s="12" t="s">
        <v>48</v>
      </c>
    </row>
    <row r="531" spans="2:35" ht="14.5" x14ac:dyDescent="0.35">
      <c r="B531" s="107" t="s">
        <v>1553</v>
      </c>
      <c r="C531" s="12" t="s">
        <v>48</v>
      </c>
      <c r="D531" s="12" t="s">
        <v>235</v>
      </c>
      <c r="E531" s="12" t="s">
        <v>1539</v>
      </c>
      <c r="F531" s="12" t="s">
        <v>48</v>
      </c>
      <c r="G531" s="12" t="s">
        <v>1554</v>
      </c>
      <c r="H531" s="107" t="s">
        <v>1555</v>
      </c>
      <c r="I531" s="12" t="s">
        <v>78</v>
      </c>
      <c r="J531" s="12" t="s">
        <v>54</v>
      </c>
      <c r="K531" s="12" t="s">
        <v>294</v>
      </c>
      <c r="L531" s="12" t="s">
        <v>614</v>
      </c>
      <c r="M531" s="95">
        <v>45380</v>
      </c>
      <c r="N531" s="12" t="s">
        <v>72</v>
      </c>
      <c r="O531" s="96" t="s">
        <v>48</v>
      </c>
      <c r="P531" s="12"/>
      <c r="Q531" s="13">
        <f>X531</f>
        <v>503437.73</v>
      </c>
      <c r="R531" s="12" t="s">
        <v>72</v>
      </c>
      <c r="S531" s="96">
        <f>Q531/V531</f>
        <v>622.29632880098882</v>
      </c>
      <c r="T531" s="12" t="s">
        <v>48</v>
      </c>
      <c r="U531" s="13">
        <v>0</v>
      </c>
      <c r="V531" s="96">
        <v>809</v>
      </c>
      <c r="W531" s="96">
        <v>1</v>
      </c>
      <c r="X531" s="18">
        <v>503437.73</v>
      </c>
      <c r="Y531" s="18">
        <v>0</v>
      </c>
      <c r="Z531" s="16" t="s">
        <v>58</v>
      </c>
      <c r="AA531" s="12" t="s">
        <v>48</v>
      </c>
      <c r="AB531" s="12" t="s">
        <v>48</v>
      </c>
      <c r="AC531" s="12" t="s">
        <v>57</v>
      </c>
      <c r="AD531" s="12" t="s">
        <v>57</v>
      </c>
      <c r="AE531" s="12" t="s">
        <v>57</v>
      </c>
      <c r="AF531" s="12" t="s">
        <v>80</v>
      </c>
      <c r="AG531" s="96">
        <v>5</v>
      </c>
      <c r="AH531" s="12" t="s">
        <v>48</v>
      </c>
      <c r="AI531" s="12" t="s">
        <v>48</v>
      </c>
    </row>
    <row r="532" spans="2:35" ht="14.5" x14ac:dyDescent="0.35">
      <c r="B532" s="107" t="s">
        <v>753</v>
      </c>
      <c r="C532" s="12" t="s">
        <v>48</v>
      </c>
      <c r="D532" s="12" t="s">
        <v>235</v>
      </c>
      <c r="E532" s="12" t="s">
        <v>1539</v>
      </c>
      <c r="F532" s="12" t="s">
        <v>48</v>
      </c>
      <c r="G532" s="12" t="s">
        <v>1556</v>
      </c>
      <c r="H532" s="115" t="s">
        <v>1557</v>
      </c>
      <c r="I532" s="12" t="s">
        <v>78</v>
      </c>
      <c r="J532" s="12" t="s">
        <v>54</v>
      </c>
      <c r="K532" s="12" t="s">
        <v>294</v>
      </c>
      <c r="L532" s="12" t="s">
        <v>68</v>
      </c>
      <c r="M532" s="95">
        <v>46111</v>
      </c>
      <c r="N532" s="12" t="s">
        <v>71</v>
      </c>
      <c r="O532" s="96" t="s">
        <v>48</v>
      </c>
      <c r="P532" s="12"/>
      <c r="Q532" s="13">
        <v>0</v>
      </c>
      <c r="R532" s="12" t="s">
        <v>56</v>
      </c>
      <c r="S532" s="96" t="s">
        <v>3</v>
      </c>
      <c r="T532" s="12" t="s">
        <v>48</v>
      </c>
      <c r="U532" s="96" t="s">
        <v>3</v>
      </c>
      <c r="V532" s="96">
        <v>612</v>
      </c>
      <c r="W532" s="96">
        <v>2</v>
      </c>
      <c r="X532" s="14">
        <v>6076</v>
      </c>
      <c r="Y532" s="14">
        <v>0</v>
      </c>
      <c r="Z532" s="15" t="s">
        <v>57</v>
      </c>
      <c r="AA532" s="12" t="s">
        <v>48</v>
      </c>
      <c r="AB532" s="12" t="s">
        <v>48</v>
      </c>
      <c r="AC532" s="12" t="s">
        <v>57</v>
      </c>
      <c r="AD532" s="12" t="s">
        <v>57</v>
      </c>
      <c r="AE532" s="12" t="s">
        <v>57</v>
      </c>
      <c r="AF532" s="12" t="s">
        <v>80</v>
      </c>
      <c r="AG532" s="96">
        <v>3</v>
      </c>
      <c r="AH532" s="12" t="s">
        <v>48</v>
      </c>
      <c r="AI532" s="12" t="s">
        <v>48</v>
      </c>
    </row>
    <row r="533" spans="2:35" ht="14.5" x14ac:dyDescent="0.35">
      <c r="B533" s="107" t="s">
        <v>1558</v>
      </c>
      <c r="C533" s="12" t="s">
        <v>48</v>
      </c>
      <c r="D533" s="12" t="s">
        <v>247</v>
      </c>
      <c r="E533" s="12" t="s">
        <v>1539</v>
      </c>
      <c r="F533" s="12" t="s">
        <v>48</v>
      </c>
      <c r="G533" s="12" t="s">
        <v>1559</v>
      </c>
      <c r="H533" s="107" t="s">
        <v>1560</v>
      </c>
      <c r="I533" s="12" t="s">
        <v>78</v>
      </c>
      <c r="J533" s="12" t="s">
        <v>54</v>
      </c>
      <c r="K533" s="12" t="s">
        <v>294</v>
      </c>
      <c r="L533" s="12" t="s">
        <v>637</v>
      </c>
      <c r="M533" s="95">
        <v>45973</v>
      </c>
      <c r="N533" s="12" t="s">
        <v>72</v>
      </c>
      <c r="O533" s="96" t="s">
        <v>48</v>
      </c>
      <c r="P533" s="12"/>
      <c r="Q533" s="13">
        <f>X533</f>
        <v>936182.77</v>
      </c>
      <c r="R533" s="12" t="s">
        <v>72</v>
      </c>
      <c r="S533" s="96">
        <f>Q533/V533</f>
        <v>622.46194813829788</v>
      </c>
      <c r="T533" s="12" t="s">
        <v>48</v>
      </c>
      <c r="U533" s="96">
        <v>4385</v>
      </c>
      <c r="V533" s="96">
        <v>1504</v>
      </c>
      <c r="W533" s="96">
        <v>4</v>
      </c>
      <c r="X533" s="14">
        <v>936182.77</v>
      </c>
      <c r="Y533" s="14">
        <v>927943.89</v>
      </c>
      <c r="Z533" s="15" t="s">
        <v>57</v>
      </c>
      <c r="AA533" s="12" t="s">
        <v>48</v>
      </c>
      <c r="AB533" s="12" t="s">
        <v>48</v>
      </c>
      <c r="AC533" s="12" t="s">
        <v>57</v>
      </c>
      <c r="AD533" s="12" t="s">
        <v>57</v>
      </c>
      <c r="AE533" s="12" t="s">
        <v>57</v>
      </c>
      <c r="AF533" s="12" t="s">
        <v>80</v>
      </c>
      <c r="AG533" s="96">
        <v>0</v>
      </c>
      <c r="AH533" s="12" t="s">
        <v>48</v>
      </c>
      <c r="AI533" s="12" t="s">
        <v>48</v>
      </c>
    </row>
    <row r="534" spans="2:35" ht="14.5" x14ac:dyDescent="0.35">
      <c r="B534" s="12" t="s">
        <v>1561</v>
      </c>
      <c r="C534" s="12" t="s">
        <v>48</v>
      </c>
      <c r="D534" s="12" t="s">
        <v>102</v>
      </c>
      <c r="E534" s="12" t="s">
        <v>1562</v>
      </c>
      <c r="F534" s="12" t="s">
        <v>48</v>
      </c>
      <c r="G534" s="12" t="s">
        <v>1563</v>
      </c>
      <c r="H534" s="12" t="s">
        <v>1564</v>
      </c>
      <c r="I534" s="12" t="s">
        <v>53</v>
      </c>
      <c r="J534" s="12" t="s">
        <v>66</v>
      </c>
      <c r="K534" s="12" t="s">
        <v>67</v>
      </c>
      <c r="L534" s="12" t="s">
        <v>68</v>
      </c>
      <c r="M534" s="95">
        <v>46605</v>
      </c>
      <c r="N534" s="12" t="s">
        <v>71</v>
      </c>
      <c r="O534" s="96" t="s">
        <v>48</v>
      </c>
      <c r="P534" s="12"/>
      <c r="Q534" s="13">
        <v>7933804.3399999999</v>
      </c>
      <c r="R534" s="12" t="s">
        <v>56</v>
      </c>
      <c r="S534" s="96">
        <f>Q534/V534</f>
        <v>279.61529357862833</v>
      </c>
      <c r="T534" s="12" t="s">
        <v>48</v>
      </c>
      <c r="U534" s="96" t="s">
        <v>3</v>
      </c>
      <c r="V534" s="96">
        <v>28374</v>
      </c>
      <c r="W534" s="96">
        <v>1506</v>
      </c>
      <c r="X534" s="14">
        <v>1042843</v>
      </c>
      <c r="Y534" s="14">
        <v>569923</v>
      </c>
      <c r="Z534" s="15" t="s">
        <v>57</v>
      </c>
      <c r="AA534" s="12" t="s">
        <v>48</v>
      </c>
      <c r="AB534" s="12" t="s">
        <v>48</v>
      </c>
      <c r="AC534" s="12" t="s">
        <v>57</v>
      </c>
      <c r="AD534" s="12" t="s">
        <v>57</v>
      </c>
      <c r="AE534" s="12" t="s">
        <v>57</v>
      </c>
      <c r="AF534" s="12" t="s">
        <v>80</v>
      </c>
      <c r="AG534" s="96">
        <v>176</v>
      </c>
      <c r="AH534" s="12" t="s">
        <v>48</v>
      </c>
      <c r="AI534" s="12" t="s">
        <v>48</v>
      </c>
    </row>
    <row r="535" spans="2:35" ht="14.5" x14ac:dyDescent="0.35">
      <c r="B535" s="12" t="s">
        <v>1565</v>
      </c>
      <c r="C535" s="12" t="s">
        <v>48</v>
      </c>
      <c r="D535" s="12" t="s">
        <v>102</v>
      </c>
      <c r="E535" s="12" t="s">
        <v>1562</v>
      </c>
      <c r="F535" s="12" t="s">
        <v>48</v>
      </c>
      <c r="G535" s="12" t="s">
        <v>1566</v>
      </c>
      <c r="H535" s="12" t="s">
        <v>1567</v>
      </c>
      <c r="I535" s="12" t="s">
        <v>53</v>
      </c>
      <c r="J535" s="12" t="s">
        <v>66</v>
      </c>
      <c r="K535" s="12" t="s">
        <v>67</v>
      </c>
      <c r="L535" s="12" t="s">
        <v>119</v>
      </c>
      <c r="M535" s="95">
        <v>45046</v>
      </c>
      <c r="N535" s="12" t="s">
        <v>72</v>
      </c>
      <c r="O535" s="96" t="s">
        <v>48</v>
      </c>
      <c r="P535" s="12"/>
      <c r="Q535" s="13">
        <f t="shared" ref="Q535:Q537" si="13">X535</f>
        <v>220641.13</v>
      </c>
      <c r="R535" s="12" t="s">
        <v>72</v>
      </c>
      <c r="S535" s="96">
        <v>0</v>
      </c>
      <c r="T535" s="12" t="s">
        <v>48</v>
      </c>
      <c r="U535" s="13">
        <v>1758</v>
      </c>
      <c r="V535" s="96">
        <v>0</v>
      </c>
      <c r="W535" s="96">
        <v>13</v>
      </c>
      <c r="X535" s="14">
        <v>220641.13</v>
      </c>
      <c r="Y535" s="14">
        <v>0</v>
      </c>
      <c r="Z535" s="16" t="s">
        <v>58</v>
      </c>
      <c r="AA535" s="12" t="s">
        <v>48</v>
      </c>
      <c r="AB535" s="12" t="s">
        <v>48</v>
      </c>
      <c r="AC535" s="12" t="s">
        <v>57</v>
      </c>
      <c r="AD535" s="12" t="s">
        <v>57</v>
      </c>
      <c r="AE535" s="12" t="s">
        <v>57</v>
      </c>
      <c r="AF535" s="12" t="s">
        <v>80</v>
      </c>
      <c r="AG535" s="96">
        <v>43</v>
      </c>
      <c r="AH535" s="12" t="s">
        <v>48</v>
      </c>
      <c r="AI535" s="12" t="s">
        <v>48</v>
      </c>
    </row>
    <row r="536" spans="2:35" ht="14.5" x14ac:dyDescent="0.35">
      <c r="B536" s="12" t="s">
        <v>1561</v>
      </c>
      <c r="C536" s="12" t="s">
        <v>48</v>
      </c>
      <c r="D536" s="12" t="s">
        <v>102</v>
      </c>
      <c r="E536" s="12" t="s">
        <v>1562</v>
      </c>
      <c r="F536" s="12" t="s">
        <v>48</v>
      </c>
      <c r="G536" s="12" t="s">
        <v>1568</v>
      </c>
      <c r="H536" s="12" t="s">
        <v>1569</v>
      </c>
      <c r="I536" s="12" t="s">
        <v>53</v>
      </c>
      <c r="J536" s="12" t="s">
        <v>66</v>
      </c>
      <c r="K536" s="12" t="s">
        <v>67</v>
      </c>
      <c r="L536" s="12" t="s">
        <v>119</v>
      </c>
      <c r="M536" s="95">
        <v>45620</v>
      </c>
      <c r="N536" s="12" t="s">
        <v>71</v>
      </c>
      <c r="O536" s="96" t="s">
        <v>48</v>
      </c>
      <c r="P536" s="12"/>
      <c r="Q536" s="13">
        <f t="shared" si="13"/>
        <v>923180</v>
      </c>
      <c r="R536" s="12" t="s">
        <v>72</v>
      </c>
      <c r="S536" s="96">
        <f t="shared" ref="S536:S542" si="14">Q536/V536</f>
        <v>165.35554361454416</v>
      </c>
      <c r="T536" s="12" t="s">
        <v>48</v>
      </c>
      <c r="U536" s="96">
        <v>0</v>
      </c>
      <c r="V536" s="96">
        <v>5583</v>
      </c>
      <c r="W536" s="96">
        <v>37</v>
      </c>
      <c r="X536" s="14">
        <v>923180</v>
      </c>
      <c r="Y536" s="14">
        <v>98675</v>
      </c>
      <c r="Z536" s="15" t="s">
        <v>57</v>
      </c>
      <c r="AA536" s="12" t="s">
        <v>48</v>
      </c>
      <c r="AB536" s="12" t="s">
        <v>48</v>
      </c>
      <c r="AC536" s="12" t="s">
        <v>57</v>
      </c>
      <c r="AD536" s="12" t="s">
        <v>57</v>
      </c>
      <c r="AE536" s="12" t="s">
        <v>57</v>
      </c>
      <c r="AF536" s="12" t="s">
        <v>80</v>
      </c>
      <c r="AG536" s="96">
        <v>24</v>
      </c>
      <c r="AH536" s="12" t="s">
        <v>48</v>
      </c>
      <c r="AI536" s="12" t="s">
        <v>48</v>
      </c>
    </row>
    <row r="537" spans="2:35" ht="14.5" x14ac:dyDescent="0.35">
      <c r="B537" s="12" t="s">
        <v>1561</v>
      </c>
      <c r="C537" s="12" t="s">
        <v>48</v>
      </c>
      <c r="D537" s="12" t="s">
        <v>102</v>
      </c>
      <c r="E537" s="12" t="s">
        <v>1562</v>
      </c>
      <c r="F537" s="12" t="s">
        <v>48</v>
      </c>
      <c r="G537" s="12" t="s">
        <v>1570</v>
      </c>
      <c r="H537" s="12" t="s">
        <v>1571</v>
      </c>
      <c r="I537" s="12" t="s">
        <v>53</v>
      </c>
      <c r="J537" s="12" t="s">
        <v>66</v>
      </c>
      <c r="K537" s="12" t="s">
        <v>67</v>
      </c>
      <c r="L537" s="12" t="s">
        <v>614</v>
      </c>
      <c r="M537" s="95">
        <v>45413</v>
      </c>
      <c r="N537" s="12" t="s">
        <v>72</v>
      </c>
      <c r="O537" s="96" t="s">
        <v>48</v>
      </c>
      <c r="P537" s="12"/>
      <c r="Q537" s="13">
        <f t="shared" si="13"/>
        <v>1618173</v>
      </c>
      <c r="R537" s="12" t="s">
        <v>72</v>
      </c>
      <c r="S537" s="96">
        <f t="shared" si="14"/>
        <v>239.09175531914894</v>
      </c>
      <c r="T537" s="12" t="s">
        <v>48</v>
      </c>
      <c r="U537" s="13">
        <v>18097</v>
      </c>
      <c r="V537" s="96">
        <v>6768</v>
      </c>
      <c r="W537" s="96">
        <v>301</v>
      </c>
      <c r="X537" s="14">
        <v>1618173</v>
      </c>
      <c r="Y537" s="14">
        <v>-78</v>
      </c>
      <c r="Z537" s="16" t="s">
        <v>58</v>
      </c>
      <c r="AA537" s="12" t="s">
        <v>48</v>
      </c>
      <c r="AB537" s="12" t="s">
        <v>48</v>
      </c>
      <c r="AC537" s="12" t="s">
        <v>57</v>
      </c>
      <c r="AD537" s="12" t="s">
        <v>57</v>
      </c>
      <c r="AE537" s="12" t="s">
        <v>57</v>
      </c>
      <c r="AF537" s="12" t="s">
        <v>80</v>
      </c>
      <c r="AG537" s="96">
        <v>42</v>
      </c>
      <c r="AH537" s="12" t="s">
        <v>48</v>
      </c>
      <c r="AI537" s="12" t="s">
        <v>48</v>
      </c>
    </row>
    <row r="538" spans="2:35" ht="14.5" x14ac:dyDescent="0.35">
      <c r="B538" s="107" t="s">
        <v>1572</v>
      </c>
      <c r="C538" s="12" t="s">
        <v>48</v>
      </c>
      <c r="D538" s="12" t="s">
        <v>102</v>
      </c>
      <c r="E538" s="12" t="s">
        <v>1562</v>
      </c>
      <c r="F538" s="12" t="s">
        <v>48</v>
      </c>
      <c r="G538" s="12" t="s">
        <v>1573</v>
      </c>
      <c r="H538" s="107" t="s">
        <v>1574</v>
      </c>
      <c r="I538" s="12" t="s">
        <v>53</v>
      </c>
      <c r="J538" s="12" t="s">
        <v>54</v>
      </c>
      <c r="K538" s="12" t="s">
        <v>67</v>
      </c>
      <c r="L538" s="12" t="s">
        <v>68</v>
      </c>
      <c r="M538" s="95">
        <v>46297</v>
      </c>
      <c r="N538" s="12" t="s">
        <v>71</v>
      </c>
      <c r="O538" s="96" t="s">
        <v>48</v>
      </c>
      <c r="P538" s="12"/>
      <c r="Q538" s="13">
        <v>0</v>
      </c>
      <c r="R538" s="12" t="s">
        <v>56</v>
      </c>
      <c r="S538" s="96" t="e">
        <f t="shared" si="14"/>
        <v>#DIV/0!</v>
      </c>
      <c r="T538" s="12" t="s">
        <v>48</v>
      </c>
      <c r="U538" s="13" t="s">
        <v>3</v>
      </c>
      <c r="V538" s="96">
        <v>0</v>
      </c>
      <c r="W538" s="96">
        <v>0</v>
      </c>
      <c r="X538" s="14">
        <v>0</v>
      </c>
      <c r="Y538" s="14">
        <v>0</v>
      </c>
      <c r="Z538" s="16" t="s">
        <v>57</v>
      </c>
      <c r="AA538" s="12" t="s">
        <v>48</v>
      </c>
      <c r="AB538" s="12" t="s">
        <v>48</v>
      </c>
      <c r="AC538" s="12" t="s">
        <v>57</v>
      </c>
      <c r="AD538" s="12" t="s">
        <v>2</v>
      </c>
      <c r="AE538" s="12" t="s">
        <v>2</v>
      </c>
      <c r="AF538" s="12" t="s">
        <v>80</v>
      </c>
      <c r="AG538" s="96">
        <v>0</v>
      </c>
      <c r="AH538" s="12" t="s">
        <v>48</v>
      </c>
      <c r="AI538" s="12" t="s">
        <v>48</v>
      </c>
    </row>
    <row r="539" spans="2:35" ht="14.5" x14ac:dyDescent="0.35">
      <c r="B539" s="12" t="s">
        <v>1575</v>
      </c>
      <c r="C539" s="12" t="s">
        <v>48</v>
      </c>
      <c r="D539" s="12" t="s">
        <v>487</v>
      </c>
      <c r="E539" s="12" t="s">
        <v>1576</v>
      </c>
      <c r="F539" s="12" t="s">
        <v>48</v>
      </c>
      <c r="G539" s="12" t="s">
        <v>1577</v>
      </c>
      <c r="H539" s="12" t="s">
        <v>1578</v>
      </c>
      <c r="I539" s="12" t="s">
        <v>78</v>
      </c>
      <c r="J539" s="12" t="s">
        <v>66</v>
      </c>
      <c r="K539" s="12" t="s">
        <v>294</v>
      </c>
      <c r="L539" s="12" t="s">
        <v>614</v>
      </c>
      <c r="M539" s="95">
        <v>45870</v>
      </c>
      <c r="N539" s="12" t="s">
        <v>72</v>
      </c>
      <c r="O539" s="96" t="s">
        <v>48</v>
      </c>
      <c r="P539" s="12"/>
      <c r="Q539" s="13">
        <f>X539</f>
        <v>156443.28</v>
      </c>
      <c r="R539" s="12" t="s">
        <v>72</v>
      </c>
      <c r="S539" s="96">
        <f t="shared" si="14"/>
        <v>1384.4538053097344</v>
      </c>
      <c r="T539" s="12" t="s">
        <v>48</v>
      </c>
      <c r="U539" s="96">
        <v>0</v>
      </c>
      <c r="V539" s="96">
        <v>113</v>
      </c>
      <c r="W539" s="96">
        <v>22</v>
      </c>
      <c r="X539" s="14">
        <v>156443.28</v>
      </c>
      <c r="Y539" s="14">
        <v>88575.44</v>
      </c>
      <c r="Z539" s="15" t="s">
        <v>57</v>
      </c>
      <c r="AA539" s="12" t="s">
        <v>48</v>
      </c>
      <c r="AB539" s="12" t="s">
        <v>48</v>
      </c>
      <c r="AC539" s="12" t="s">
        <v>57</v>
      </c>
      <c r="AD539" s="12" t="s">
        <v>57</v>
      </c>
      <c r="AE539" s="12" t="s">
        <v>57</v>
      </c>
      <c r="AF539" s="12" t="s">
        <v>59</v>
      </c>
      <c r="AG539" s="96">
        <v>1</v>
      </c>
      <c r="AH539" s="12" t="s">
        <v>48</v>
      </c>
      <c r="AI539" s="12" t="s">
        <v>48</v>
      </c>
    </row>
    <row r="540" spans="2:35" ht="14.5" x14ac:dyDescent="0.35">
      <c r="B540" s="107" t="s">
        <v>1579</v>
      </c>
      <c r="C540" s="12" t="s">
        <v>48</v>
      </c>
      <c r="D540" s="12" t="s">
        <v>102</v>
      </c>
      <c r="E540" s="12" t="s">
        <v>1576</v>
      </c>
      <c r="F540" s="12" t="s">
        <v>48</v>
      </c>
      <c r="G540" s="12" t="s">
        <v>1580</v>
      </c>
      <c r="H540" s="107" t="s">
        <v>1581</v>
      </c>
      <c r="I540" s="12" t="s">
        <v>78</v>
      </c>
      <c r="J540" s="12" t="s">
        <v>79</v>
      </c>
      <c r="K540" s="12" t="s">
        <v>294</v>
      </c>
      <c r="L540" s="12" t="s">
        <v>68</v>
      </c>
      <c r="M540" s="95">
        <v>46031</v>
      </c>
      <c r="N540" s="12" t="s">
        <v>71</v>
      </c>
      <c r="O540" s="96" t="s">
        <v>48</v>
      </c>
      <c r="P540" s="12"/>
      <c r="Q540" s="13">
        <v>104594.93</v>
      </c>
      <c r="R540" s="12" t="s">
        <v>56</v>
      </c>
      <c r="S540" s="96">
        <f t="shared" si="14"/>
        <v>203.09695145631068</v>
      </c>
      <c r="T540" s="12" t="s">
        <v>48</v>
      </c>
      <c r="U540" s="96" t="s">
        <v>3</v>
      </c>
      <c r="V540" s="96">
        <v>515</v>
      </c>
      <c r="W540" s="96">
        <v>12</v>
      </c>
      <c r="X540" s="14">
        <v>0</v>
      </c>
      <c r="Y540" s="14">
        <v>0</v>
      </c>
      <c r="Z540" s="15" t="s">
        <v>57</v>
      </c>
      <c r="AA540" s="12" t="s">
        <v>48</v>
      </c>
      <c r="AB540" s="12" t="s">
        <v>48</v>
      </c>
      <c r="AC540" s="12" t="s">
        <v>57</v>
      </c>
      <c r="AD540" s="12" t="s">
        <v>57</v>
      </c>
      <c r="AE540" s="12" t="s">
        <v>57</v>
      </c>
      <c r="AF540" s="12" t="s">
        <v>59</v>
      </c>
      <c r="AG540" s="96">
        <v>2</v>
      </c>
      <c r="AH540" s="12" t="s">
        <v>48</v>
      </c>
      <c r="AI540" s="12" t="s">
        <v>48</v>
      </c>
    </row>
    <row r="541" spans="2:35" ht="14.5" x14ac:dyDescent="0.35">
      <c r="B541" s="12" t="s">
        <v>1561</v>
      </c>
      <c r="C541" s="12" t="s">
        <v>48</v>
      </c>
      <c r="D541" s="12" t="s">
        <v>487</v>
      </c>
      <c r="E541" s="12" t="s">
        <v>1576</v>
      </c>
      <c r="F541" s="12" t="s">
        <v>48</v>
      </c>
      <c r="G541" s="12" t="s">
        <v>1582</v>
      </c>
      <c r="H541" s="12" t="s">
        <v>1583</v>
      </c>
      <c r="I541" s="12" t="s">
        <v>78</v>
      </c>
      <c r="J541" s="12" t="s">
        <v>66</v>
      </c>
      <c r="K541" s="12" t="s">
        <v>294</v>
      </c>
      <c r="L541" s="12" t="s">
        <v>119</v>
      </c>
      <c r="M541" s="95">
        <v>45132</v>
      </c>
      <c r="N541" s="12" t="s">
        <v>72</v>
      </c>
      <c r="O541" s="96" t="s">
        <v>48</v>
      </c>
      <c r="P541" s="12"/>
      <c r="Q541" s="13">
        <f>X541</f>
        <v>77964</v>
      </c>
      <c r="R541" s="12" t="s">
        <v>72</v>
      </c>
      <c r="S541" s="96">
        <f t="shared" si="14"/>
        <v>618.76190476190482</v>
      </c>
      <c r="T541" s="12" t="s">
        <v>48</v>
      </c>
      <c r="U541" s="13">
        <v>0</v>
      </c>
      <c r="V541" s="96">
        <v>126</v>
      </c>
      <c r="W541" s="96">
        <v>35</v>
      </c>
      <c r="X541" s="18">
        <v>77964</v>
      </c>
      <c r="Y541" s="18">
        <v>0</v>
      </c>
      <c r="Z541" s="16" t="s">
        <v>58</v>
      </c>
      <c r="AA541" s="12" t="s">
        <v>48</v>
      </c>
      <c r="AB541" s="12" t="s">
        <v>48</v>
      </c>
      <c r="AC541" s="12" t="s">
        <v>57</v>
      </c>
      <c r="AD541" s="12" t="s">
        <v>57</v>
      </c>
      <c r="AE541" s="12" t="s">
        <v>57</v>
      </c>
      <c r="AF541" s="12" t="s">
        <v>80</v>
      </c>
      <c r="AG541" s="96">
        <v>0</v>
      </c>
      <c r="AH541" s="12" t="s">
        <v>48</v>
      </c>
      <c r="AI541" s="12" t="s">
        <v>48</v>
      </c>
    </row>
    <row r="542" spans="2:35" ht="14.5" x14ac:dyDescent="0.35">
      <c r="B542" s="12" t="s">
        <v>66</v>
      </c>
      <c r="C542" s="12" t="s">
        <v>48</v>
      </c>
      <c r="D542" s="12" t="s">
        <v>75</v>
      </c>
      <c r="E542" s="12" t="s">
        <v>1584</v>
      </c>
      <c r="F542" s="130" t="s">
        <v>1585</v>
      </c>
      <c r="G542" s="12" t="s">
        <v>48</v>
      </c>
      <c r="H542" s="12" t="s">
        <v>1586</v>
      </c>
      <c r="I542" s="12" t="s">
        <v>89</v>
      </c>
      <c r="J542" s="12" t="s">
        <v>66</v>
      </c>
      <c r="K542" s="12" t="s">
        <v>95</v>
      </c>
      <c r="L542" s="12" t="s">
        <v>96</v>
      </c>
      <c r="M542" s="118" t="s">
        <v>3</v>
      </c>
      <c r="N542" s="12" t="s">
        <v>71</v>
      </c>
      <c r="O542" s="96">
        <v>11920</v>
      </c>
      <c r="P542" s="12" t="s">
        <v>97</v>
      </c>
      <c r="Q542" s="17">
        <v>9400000</v>
      </c>
      <c r="R542" s="12" t="s">
        <v>56</v>
      </c>
      <c r="S542" s="96">
        <f t="shared" si="14"/>
        <v>788.59060402684565</v>
      </c>
      <c r="T542" s="12" t="s">
        <v>48</v>
      </c>
      <c r="U542" s="118" t="s">
        <v>3</v>
      </c>
      <c r="V542" s="96">
        <f>O542</f>
        <v>11920</v>
      </c>
      <c r="W542" s="96" t="s">
        <v>2</v>
      </c>
      <c r="X542" s="16">
        <v>0</v>
      </c>
      <c r="Y542" s="16">
        <v>0</v>
      </c>
      <c r="Z542" s="15" t="s">
        <v>57</v>
      </c>
      <c r="AA542" s="12" t="s">
        <v>58</v>
      </c>
      <c r="AB542" s="12" t="s">
        <v>91</v>
      </c>
      <c r="AC542" s="12" t="s">
        <v>58</v>
      </c>
      <c r="AD542" s="12" t="s">
        <v>2</v>
      </c>
      <c r="AE542" s="12" t="s">
        <v>73</v>
      </c>
      <c r="AF542" s="12" t="s">
        <v>80</v>
      </c>
      <c r="AG542" s="96">
        <v>0</v>
      </c>
      <c r="AH542" s="12" t="s">
        <v>48</v>
      </c>
      <c r="AI542" s="12" t="s">
        <v>48</v>
      </c>
    </row>
    <row r="543" spans="2:35" ht="14.5" x14ac:dyDescent="0.35">
      <c r="B543" s="107" t="s">
        <v>1587</v>
      </c>
      <c r="C543" s="12" t="s">
        <v>48</v>
      </c>
      <c r="D543" s="12" t="s">
        <v>62</v>
      </c>
      <c r="E543" s="12" t="s">
        <v>1584</v>
      </c>
      <c r="F543" s="130" t="s">
        <v>48</v>
      </c>
      <c r="G543" s="12" t="s">
        <v>1588</v>
      </c>
      <c r="H543" s="107" t="s">
        <v>1589</v>
      </c>
      <c r="I543" s="12" t="s">
        <v>78</v>
      </c>
      <c r="J543" s="12" t="s">
        <v>128</v>
      </c>
      <c r="K543" s="12" t="s">
        <v>294</v>
      </c>
      <c r="L543" s="12" t="s">
        <v>68</v>
      </c>
      <c r="M543" s="95">
        <v>46244</v>
      </c>
      <c r="N543" s="12" t="s">
        <v>71</v>
      </c>
      <c r="O543" s="96" t="s">
        <v>48</v>
      </c>
      <c r="P543" s="12"/>
      <c r="Q543" s="17">
        <v>0</v>
      </c>
      <c r="R543" s="12" t="s">
        <v>56</v>
      </c>
      <c r="S543" s="96" t="s">
        <v>3</v>
      </c>
      <c r="T543" s="12" t="s">
        <v>48</v>
      </c>
      <c r="U543" s="118">
        <v>170</v>
      </c>
      <c r="V543" s="96">
        <v>0</v>
      </c>
      <c r="W543" s="96">
        <v>0</v>
      </c>
      <c r="X543" s="16">
        <v>0</v>
      </c>
      <c r="Y543" s="16">
        <v>0</v>
      </c>
      <c r="Z543" s="15" t="s">
        <v>57</v>
      </c>
      <c r="AA543" s="12" t="s">
        <v>57</v>
      </c>
      <c r="AB543" s="12"/>
      <c r="AC543" s="12" t="s">
        <v>58</v>
      </c>
      <c r="AD543" s="12" t="s">
        <v>2</v>
      </c>
      <c r="AE543" s="12" t="s">
        <v>2</v>
      </c>
      <c r="AF543" s="12" t="s">
        <v>80</v>
      </c>
      <c r="AG543" s="96">
        <v>0</v>
      </c>
      <c r="AH543" s="12" t="s">
        <v>48</v>
      </c>
      <c r="AI543" s="12" t="s">
        <v>48</v>
      </c>
    </row>
    <row r="544" spans="2:35" ht="14.5" x14ac:dyDescent="0.35">
      <c r="B544" s="107" t="s">
        <v>1590</v>
      </c>
      <c r="C544" s="12" t="s">
        <v>48</v>
      </c>
      <c r="D544" s="12" t="s">
        <v>306</v>
      </c>
      <c r="E544" s="12" t="s">
        <v>1591</v>
      </c>
      <c r="F544" s="12" t="s">
        <v>48</v>
      </c>
      <c r="G544" s="12" t="s">
        <v>1592</v>
      </c>
      <c r="H544" s="107" t="s">
        <v>1593</v>
      </c>
      <c r="I544" s="12" t="s">
        <v>78</v>
      </c>
      <c r="J544" s="12" t="s">
        <v>128</v>
      </c>
      <c r="K544" s="12" t="s">
        <v>55</v>
      </c>
      <c r="L544" s="12"/>
      <c r="M544" s="118" t="s">
        <v>48</v>
      </c>
      <c r="N544" s="12"/>
      <c r="O544" s="96" t="s">
        <v>48</v>
      </c>
      <c r="P544" s="12"/>
      <c r="Q544" s="13">
        <v>144131.54999999999</v>
      </c>
      <c r="R544" s="12" t="s">
        <v>56</v>
      </c>
      <c r="S544" s="96">
        <f>Q544/V544</f>
        <v>312.64978308026031</v>
      </c>
      <c r="T544" s="12" t="s">
        <v>48</v>
      </c>
      <c r="U544" s="13">
        <v>0</v>
      </c>
      <c r="V544" s="96">
        <v>461</v>
      </c>
      <c r="W544" s="96">
        <v>11</v>
      </c>
      <c r="X544" s="14">
        <v>0</v>
      </c>
      <c r="Y544" s="14">
        <v>-2530.23</v>
      </c>
      <c r="Z544" s="15" t="s">
        <v>57</v>
      </c>
      <c r="AA544" s="12" t="s">
        <v>48</v>
      </c>
      <c r="AB544" s="12" t="s">
        <v>48</v>
      </c>
      <c r="AC544" s="12" t="s">
        <v>57</v>
      </c>
      <c r="AD544" s="12" t="s">
        <v>57</v>
      </c>
      <c r="AE544" s="12" t="s">
        <v>57</v>
      </c>
      <c r="AF544" s="12" t="s">
        <v>80</v>
      </c>
      <c r="AG544" s="96">
        <v>4</v>
      </c>
      <c r="AH544" s="12" t="s">
        <v>48</v>
      </c>
      <c r="AI544" s="12" t="s">
        <v>48</v>
      </c>
    </row>
    <row r="545" spans="2:35" ht="14.5" x14ac:dyDescent="0.35">
      <c r="B545" s="107" t="s">
        <v>1594</v>
      </c>
      <c r="C545" s="12" t="s">
        <v>48</v>
      </c>
      <c r="D545" s="12" t="s">
        <v>306</v>
      </c>
      <c r="E545" s="12" t="s">
        <v>1591</v>
      </c>
      <c r="F545" s="12" t="s">
        <v>48</v>
      </c>
      <c r="G545" s="94" t="s">
        <v>1595</v>
      </c>
      <c r="H545" s="107" t="s">
        <v>1596</v>
      </c>
      <c r="I545" s="12" t="s">
        <v>78</v>
      </c>
      <c r="J545" s="12" t="s">
        <v>79</v>
      </c>
      <c r="K545" s="12" t="s">
        <v>55</v>
      </c>
      <c r="L545" s="12"/>
      <c r="M545" s="95" t="s">
        <v>48</v>
      </c>
      <c r="N545" s="12"/>
      <c r="O545" s="96" t="s">
        <v>48</v>
      </c>
      <c r="P545" s="12"/>
      <c r="Q545" s="13">
        <v>900</v>
      </c>
      <c r="R545" s="12" t="s">
        <v>56</v>
      </c>
      <c r="S545" s="96">
        <v>0</v>
      </c>
      <c r="T545" s="12" t="s">
        <v>48</v>
      </c>
      <c r="U545" s="96">
        <v>0</v>
      </c>
      <c r="V545" s="96">
        <v>0</v>
      </c>
      <c r="W545" s="96">
        <v>0</v>
      </c>
      <c r="X545" s="14">
        <v>0</v>
      </c>
      <c r="Y545" s="14">
        <v>0</v>
      </c>
      <c r="Z545" s="15" t="s">
        <v>57</v>
      </c>
      <c r="AA545" s="12" t="s">
        <v>48</v>
      </c>
      <c r="AB545" s="12" t="s">
        <v>48</v>
      </c>
      <c r="AC545" s="12" t="s">
        <v>57</v>
      </c>
      <c r="AD545" s="12" t="s">
        <v>57</v>
      </c>
      <c r="AE545" s="12" t="s">
        <v>57</v>
      </c>
      <c r="AF545" s="12" t="s">
        <v>59</v>
      </c>
      <c r="AG545" s="96">
        <v>0</v>
      </c>
      <c r="AH545" s="12" t="s">
        <v>48</v>
      </c>
      <c r="AI545" s="12" t="s">
        <v>48</v>
      </c>
    </row>
    <row r="546" spans="2:35" ht="14.5" x14ac:dyDescent="0.35">
      <c r="B546" s="107" t="s">
        <v>1597</v>
      </c>
      <c r="C546" s="12" t="s">
        <v>48</v>
      </c>
      <c r="D546" s="12" t="s">
        <v>306</v>
      </c>
      <c r="E546" s="12" t="s">
        <v>1591</v>
      </c>
      <c r="F546" s="12" t="s">
        <v>48</v>
      </c>
      <c r="G546" s="94" t="s">
        <v>1598</v>
      </c>
      <c r="H546" s="107" t="s">
        <v>1599</v>
      </c>
      <c r="I546" s="12" t="s">
        <v>78</v>
      </c>
      <c r="J546" s="12" t="s">
        <v>79</v>
      </c>
      <c r="K546" s="12" t="s">
        <v>294</v>
      </c>
      <c r="L546" s="12" t="s">
        <v>119</v>
      </c>
      <c r="M546" s="95">
        <v>45144</v>
      </c>
      <c r="N546" s="12" t="s">
        <v>72</v>
      </c>
      <c r="O546" s="96" t="s">
        <v>48</v>
      </c>
      <c r="P546" s="12"/>
      <c r="Q546" s="13">
        <f>X546</f>
        <v>28164.2</v>
      </c>
      <c r="R546" s="12" t="s">
        <v>72</v>
      </c>
      <c r="S546" s="96">
        <f>Q546/V546</f>
        <v>258.38715596330275</v>
      </c>
      <c r="T546" s="12" t="s">
        <v>48</v>
      </c>
      <c r="U546" s="13">
        <v>141</v>
      </c>
      <c r="V546" s="96">
        <v>109</v>
      </c>
      <c r="W546" s="96">
        <v>3</v>
      </c>
      <c r="X546" s="18">
        <v>28164.2</v>
      </c>
      <c r="Y546" s="18">
        <v>0</v>
      </c>
      <c r="Z546" s="16" t="s">
        <v>58</v>
      </c>
      <c r="AA546" s="12" t="s">
        <v>48</v>
      </c>
      <c r="AB546" s="12" t="s">
        <v>48</v>
      </c>
      <c r="AC546" s="12" t="s">
        <v>57</v>
      </c>
      <c r="AD546" s="12" t="s">
        <v>57</v>
      </c>
      <c r="AE546" s="12" t="s">
        <v>57</v>
      </c>
      <c r="AF546" s="12" t="s">
        <v>59</v>
      </c>
      <c r="AG546" s="96">
        <v>1</v>
      </c>
      <c r="AH546" s="12" t="s">
        <v>48</v>
      </c>
      <c r="AI546" s="12" t="s">
        <v>48</v>
      </c>
    </row>
    <row r="547" spans="2:35" ht="14.5" x14ac:dyDescent="0.35">
      <c r="B547" s="107" t="s">
        <v>1600</v>
      </c>
      <c r="C547" s="12" t="s">
        <v>48</v>
      </c>
      <c r="D547" s="12" t="s">
        <v>306</v>
      </c>
      <c r="E547" s="12" t="s">
        <v>1591</v>
      </c>
      <c r="F547" s="12" t="s">
        <v>48</v>
      </c>
      <c r="G547" s="12" t="s">
        <v>1601</v>
      </c>
      <c r="H547" s="107" t="s">
        <v>1602</v>
      </c>
      <c r="I547" s="12" t="s">
        <v>78</v>
      </c>
      <c r="J547" s="12" t="s">
        <v>79</v>
      </c>
      <c r="K547" s="12" t="s">
        <v>294</v>
      </c>
      <c r="L547" s="12" t="s">
        <v>119</v>
      </c>
      <c r="M547" s="95">
        <v>45273</v>
      </c>
      <c r="N547" s="12" t="s">
        <v>72</v>
      </c>
      <c r="O547" s="96" t="s">
        <v>48</v>
      </c>
      <c r="P547" s="12"/>
      <c r="Q547" s="13">
        <f>X547</f>
        <v>31334.949999999997</v>
      </c>
      <c r="R547" s="12" t="s">
        <v>72</v>
      </c>
      <c r="S547" s="96">
        <v>0</v>
      </c>
      <c r="T547" s="12" t="s">
        <v>48</v>
      </c>
      <c r="U547" s="96">
        <v>0</v>
      </c>
      <c r="V547" s="96">
        <v>0</v>
      </c>
      <c r="W547" s="96">
        <v>0</v>
      </c>
      <c r="X547" s="18">
        <v>31334.949999999997</v>
      </c>
      <c r="Y547" s="18">
        <v>0</v>
      </c>
      <c r="Z547" s="16" t="s">
        <v>58</v>
      </c>
      <c r="AA547" s="12" t="s">
        <v>48</v>
      </c>
      <c r="AB547" s="12" t="s">
        <v>48</v>
      </c>
      <c r="AC547" s="12" t="s">
        <v>57</v>
      </c>
      <c r="AD547" s="12" t="s">
        <v>57</v>
      </c>
      <c r="AE547" s="12" t="s">
        <v>57</v>
      </c>
      <c r="AF547" s="12" t="s">
        <v>80</v>
      </c>
      <c r="AG547" s="96">
        <v>7</v>
      </c>
      <c r="AH547" s="12" t="s">
        <v>48</v>
      </c>
      <c r="AI547" s="12" t="s">
        <v>48</v>
      </c>
    </row>
    <row r="548" spans="2:35" ht="14.5" x14ac:dyDescent="0.35">
      <c r="B548" s="107" t="s">
        <v>1600</v>
      </c>
      <c r="C548" s="12" t="s">
        <v>48</v>
      </c>
      <c r="D548" s="12" t="s">
        <v>306</v>
      </c>
      <c r="E548" s="12" t="s">
        <v>1591</v>
      </c>
      <c r="F548" s="12" t="s">
        <v>48</v>
      </c>
      <c r="G548" s="12" t="s">
        <v>1603</v>
      </c>
      <c r="H548" s="107" t="s">
        <v>1602</v>
      </c>
      <c r="I548" s="12" t="s">
        <v>78</v>
      </c>
      <c r="J548" s="12" t="s">
        <v>79</v>
      </c>
      <c r="K548" s="12" t="s">
        <v>294</v>
      </c>
      <c r="L548" s="12" t="s">
        <v>119</v>
      </c>
      <c r="M548" s="95">
        <v>45273</v>
      </c>
      <c r="N548" s="12" t="s">
        <v>72</v>
      </c>
      <c r="O548" s="96" t="s">
        <v>48</v>
      </c>
      <c r="P548" s="12"/>
      <c r="Q548" s="13">
        <f>X548</f>
        <v>84935.81</v>
      </c>
      <c r="R548" s="12" t="s">
        <v>72</v>
      </c>
      <c r="S548" s="96">
        <f>Q548/V548</f>
        <v>169.53255489021956</v>
      </c>
      <c r="T548" s="12" t="s">
        <v>48</v>
      </c>
      <c r="U548" s="13">
        <v>0</v>
      </c>
      <c r="V548" s="96">
        <v>501</v>
      </c>
      <c r="W548" s="96">
        <v>4</v>
      </c>
      <c r="X548" s="18">
        <v>84935.81</v>
      </c>
      <c r="Y548" s="18">
        <v>0</v>
      </c>
      <c r="Z548" s="16" t="s">
        <v>58</v>
      </c>
      <c r="AA548" s="12" t="s">
        <v>48</v>
      </c>
      <c r="AB548" s="12" t="s">
        <v>48</v>
      </c>
      <c r="AC548" s="12" t="s">
        <v>57</v>
      </c>
      <c r="AD548" s="12" t="s">
        <v>57</v>
      </c>
      <c r="AE548" s="12" t="s">
        <v>57</v>
      </c>
      <c r="AF548" s="12" t="s">
        <v>80</v>
      </c>
      <c r="AG548" s="96">
        <v>0</v>
      </c>
      <c r="AH548" s="12" t="s">
        <v>48</v>
      </c>
      <c r="AI548" s="12" t="s">
        <v>48</v>
      </c>
    </row>
    <row r="549" spans="2:35" ht="14.5" x14ac:dyDescent="0.35">
      <c r="B549" s="12" t="s">
        <v>66</v>
      </c>
      <c r="C549" s="12" t="s">
        <v>48</v>
      </c>
      <c r="D549" s="12" t="s">
        <v>49</v>
      </c>
      <c r="E549" s="12" t="s">
        <v>1604</v>
      </c>
      <c r="F549" s="120" t="s">
        <v>1605</v>
      </c>
      <c r="G549" s="94" t="s">
        <v>1606</v>
      </c>
      <c r="H549" s="12" t="s">
        <v>1607</v>
      </c>
      <c r="I549" s="12" t="s">
        <v>89</v>
      </c>
      <c r="J549" s="12" t="s">
        <v>66</v>
      </c>
      <c r="K549" s="12" t="s">
        <v>67</v>
      </c>
      <c r="L549" s="12" t="s">
        <v>68</v>
      </c>
      <c r="M549" s="95">
        <v>46111</v>
      </c>
      <c r="N549" s="12" t="s">
        <v>71</v>
      </c>
      <c r="O549" s="96">
        <v>3374</v>
      </c>
      <c r="P549" s="12" t="s">
        <v>90</v>
      </c>
      <c r="Q549" s="17">
        <v>3900000</v>
      </c>
      <c r="R549" s="12" t="s">
        <v>56</v>
      </c>
      <c r="S549" s="96">
        <f>Q549/V549</f>
        <v>1155.8980438648489</v>
      </c>
      <c r="T549" s="12" t="s">
        <v>48</v>
      </c>
      <c r="U549" s="96" t="s">
        <v>3</v>
      </c>
      <c r="V549" s="96">
        <f>O549</f>
        <v>3374</v>
      </c>
      <c r="W549" s="96">
        <v>17</v>
      </c>
      <c r="X549" s="16">
        <v>512326.74</v>
      </c>
      <c r="Y549" s="16">
        <v>44874.3</v>
      </c>
      <c r="Z549" s="15" t="s">
        <v>58</v>
      </c>
      <c r="AA549" s="12" t="s">
        <v>58</v>
      </c>
      <c r="AB549" s="12" t="s">
        <v>91</v>
      </c>
      <c r="AC549" s="12" t="s">
        <v>58</v>
      </c>
      <c r="AD549" s="12" t="s">
        <v>57</v>
      </c>
      <c r="AE549" s="12" t="s">
        <v>57</v>
      </c>
      <c r="AF549" s="12" t="s">
        <v>80</v>
      </c>
      <c r="AG549" s="96">
        <v>20</v>
      </c>
      <c r="AH549" s="12" t="s">
        <v>48</v>
      </c>
      <c r="AI549" s="12" t="s">
        <v>48</v>
      </c>
    </row>
    <row r="550" spans="2:35" ht="15" customHeight="1" x14ac:dyDescent="0.35">
      <c r="B550" s="108" t="s">
        <v>1608</v>
      </c>
      <c r="C550" s="12" t="s">
        <v>48</v>
      </c>
      <c r="D550" s="12" t="s">
        <v>49</v>
      </c>
      <c r="E550" s="12" t="s">
        <v>1604</v>
      </c>
      <c r="F550" s="12" t="s">
        <v>48</v>
      </c>
      <c r="G550" s="94" t="s">
        <v>1609</v>
      </c>
      <c r="H550" s="108" t="s">
        <v>1610</v>
      </c>
      <c r="I550" s="12" t="s">
        <v>53</v>
      </c>
      <c r="J550" s="12" t="s">
        <v>54</v>
      </c>
      <c r="K550" s="12" t="s">
        <v>67</v>
      </c>
      <c r="L550" s="12" t="s">
        <v>68</v>
      </c>
      <c r="M550" s="95">
        <v>39990</v>
      </c>
      <c r="N550" s="12" t="s">
        <v>71</v>
      </c>
      <c r="O550" s="96" t="s">
        <v>48</v>
      </c>
      <c r="P550" s="12"/>
      <c r="Q550" s="13">
        <v>0</v>
      </c>
      <c r="R550" s="12" t="s">
        <v>56</v>
      </c>
      <c r="S550" s="96" t="s">
        <v>3</v>
      </c>
      <c r="T550" s="12" t="s">
        <v>48</v>
      </c>
      <c r="U550" s="13" t="s">
        <v>3</v>
      </c>
      <c r="V550" s="96">
        <v>0</v>
      </c>
      <c r="W550" s="96">
        <v>0</v>
      </c>
      <c r="X550" s="14">
        <v>86475</v>
      </c>
      <c r="Y550" s="14">
        <v>0</v>
      </c>
      <c r="Z550" s="15" t="s">
        <v>57</v>
      </c>
      <c r="AA550" s="12" t="s">
        <v>48</v>
      </c>
      <c r="AB550" s="12" t="s">
        <v>48</v>
      </c>
      <c r="AC550" s="12" t="s">
        <v>58</v>
      </c>
      <c r="AD550" s="12" t="s">
        <v>57</v>
      </c>
      <c r="AE550" s="12" t="s">
        <v>57</v>
      </c>
      <c r="AF550" s="12" t="s">
        <v>59</v>
      </c>
      <c r="AG550" s="118">
        <v>0</v>
      </c>
      <c r="AH550" s="12" t="s">
        <v>48</v>
      </c>
      <c r="AI550" s="12" t="s">
        <v>48</v>
      </c>
    </row>
    <row r="551" spans="2:35" ht="14.5" x14ac:dyDescent="0.35">
      <c r="B551" s="107" t="s">
        <v>1611</v>
      </c>
      <c r="C551" s="12" t="s">
        <v>48</v>
      </c>
      <c r="D551" s="12" t="s">
        <v>49</v>
      </c>
      <c r="E551" s="12" t="s">
        <v>1604</v>
      </c>
      <c r="F551" s="12" t="s">
        <v>48</v>
      </c>
      <c r="G551" s="12" t="s">
        <v>1612</v>
      </c>
      <c r="H551" s="107" t="s">
        <v>1613</v>
      </c>
      <c r="I551" s="12" t="s">
        <v>53</v>
      </c>
      <c r="J551" s="12" t="s">
        <v>54</v>
      </c>
      <c r="K551" s="12" t="s">
        <v>67</v>
      </c>
      <c r="L551" s="12" t="s">
        <v>637</v>
      </c>
      <c r="M551" s="95">
        <v>45778</v>
      </c>
      <c r="N551" s="12" t="s">
        <v>72</v>
      </c>
      <c r="O551" s="96" t="s">
        <v>48</v>
      </c>
      <c r="P551" s="12"/>
      <c r="Q551" s="13">
        <f>X551</f>
        <v>538175.99</v>
      </c>
      <c r="R551" s="12" t="s">
        <v>72</v>
      </c>
      <c r="S551" s="96">
        <f>Q551/V551</f>
        <v>217.35702342487883</v>
      </c>
      <c r="T551" s="12" t="s">
        <v>48</v>
      </c>
      <c r="U551" s="96">
        <v>0</v>
      </c>
      <c r="V551" s="96">
        <v>2476</v>
      </c>
      <c r="W551" s="96">
        <v>2</v>
      </c>
      <c r="X551" s="14">
        <v>538175.99</v>
      </c>
      <c r="Y551" s="14">
        <v>108430.35</v>
      </c>
      <c r="Z551" s="15" t="s">
        <v>57</v>
      </c>
      <c r="AA551" s="12" t="s">
        <v>48</v>
      </c>
      <c r="AB551" s="12" t="s">
        <v>48</v>
      </c>
      <c r="AC551" s="12" t="s">
        <v>57</v>
      </c>
      <c r="AD551" s="12" t="s">
        <v>57</v>
      </c>
      <c r="AE551" s="12" t="s">
        <v>57</v>
      </c>
      <c r="AF551" s="12" t="s">
        <v>80</v>
      </c>
      <c r="AG551" s="96" t="s">
        <v>60</v>
      </c>
      <c r="AH551" s="12" t="s">
        <v>48</v>
      </c>
      <c r="AI551" s="12" t="s">
        <v>48</v>
      </c>
    </row>
    <row r="552" spans="2:35" ht="14.5" x14ac:dyDescent="0.35">
      <c r="B552" s="107" t="s">
        <v>1614</v>
      </c>
      <c r="C552" s="12" t="s">
        <v>48</v>
      </c>
      <c r="D552" s="12" t="s">
        <v>49</v>
      </c>
      <c r="E552" s="12" t="s">
        <v>1604</v>
      </c>
      <c r="F552" s="12" t="s">
        <v>48</v>
      </c>
      <c r="G552" s="12" t="s">
        <v>1615</v>
      </c>
      <c r="H552" s="107" t="s">
        <v>1616</v>
      </c>
      <c r="I552" s="12" t="s">
        <v>53</v>
      </c>
      <c r="J552" s="12" t="s">
        <v>298</v>
      </c>
      <c r="K552" s="12" t="s">
        <v>67</v>
      </c>
      <c r="L552" s="12" t="s">
        <v>68</v>
      </c>
      <c r="M552" s="95">
        <v>46374</v>
      </c>
      <c r="N552" s="12" t="s">
        <v>71</v>
      </c>
      <c r="O552" s="96" t="s">
        <v>48</v>
      </c>
      <c r="P552" s="12"/>
      <c r="Q552" s="13">
        <v>1909157.02</v>
      </c>
      <c r="R552" s="12" t="s">
        <v>56</v>
      </c>
      <c r="S552" s="96">
        <f>Q552/V552</f>
        <v>481.38099344427633</v>
      </c>
      <c r="T552" s="12" t="s">
        <v>48</v>
      </c>
      <c r="U552" s="96" t="s">
        <v>3</v>
      </c>
      <c r="V552" s="96">
        <v>3966</v>
      </c>
      <c r="W552" s="96">
        <v>12</v>
      </c>
      <c r="X552" s="14">
        <v>28556.75</v>
      </c>
      <c r="Y552" s="14">
        <v>27969.01</v>
      </c>
      <c r="Z552" s="15" t="s">
        <v>57</v>
      </c>
      <c r="AA552" s="12" t="s">
        <v>48</v>
      </c>
      <c r="AB552" s="12" t="s">
        <v>48</v>
      </c>
      <c r="AC552" s="12" t="s">
        <v>57</v>
      </c>
      <c r="AD552" s="12" t="s">
        <v>2</v>
      </c>
      <c r="AE552" s="12" t="s">
        <v>2</v>
      </c>
      <c r="AF552" s="12" t="s">
        <v>59</v>
      </c>
      <c r="AG552" s="96">
        <v>18</v>
      </c>
      <c r="AH552" s="12" t="s">
        <v>48</v>
      </c>
      <c r="AI552" s="12" t="s">
        <v>48</v>
      </c>
    </row>
    <row r="553" spans="2:35" ht="14.5" x14ac:dyDescent="0.35">
      <c r="B553" s="107" t="s">
        <v>1617</v>
      </c>
      <c r="C553" s="12" t="s">
        <v>48</v>
      </c>
      <c r="D553" s="12" t="s">
        <v>386</v>
      </c>
      <c r="E553" s="12" t="s">
        <v>1604</v>
      </c>
      <c r="F553" s="12" t="s">
        <v>48</v>
      </c>
      <c r="G553" s="12" t="s">
        <v>1618</v>
      </c>
      <c r="H553" s="107" t="s">
        <v>1619</v>
      </c>
      <c r="I553" s="12" t="s">
        <v>53</v>
      </c>
      <c r="J553" s="12" t="s">
        <v>128</v>
      </c>
      <c r="K553" s="12" t="s">
        <v>593</v>
      </c>
      <c r="L553" s="12"/>
      <c r="M553" s="95" t="s">
        <v>48</v>
      </c>
      <c r="N553" s="12"/>
      <c r="O553" s="96" t="s">
        <v>48</v>
      </c>
      <c r="P553" s="12"/>
      <c r="Q553" s="13">
        <v>101153.41</v>
      </c>
      <c r="R553" s="12" t="s">
        <v>56</v>
      </c>
      <c r="S553" s="96">
        <v>0</v>
      </c>
      <c r="T553" s="12" t="s">
        <v>48</v>
      </c>
      <c r="U553" s="96">
        <v>0</v>
      </c>
      <c r="V553" s="96">
        <v>0</v>
      </c>
      <c r="W553" s="96">
        <v>0</v>
      </c>
      <c r="X553" s="14">
        <v>0</v>
      </c>
      <c r="Y553" s="14">
        <v>0</v>
      </c>
      <c r="Z553" s="15" t="s">
        <v>57</v>
      </c>
      <c r="AA553" s="12" t="s">
        <v>48</v>
      </c>
      <c r="AB553" s="12" t="s">
        <v>48</v>
      </c>
      <c r="AC553" s="12" t="s">
        <v>58</v>
      </c>
      <c r="AD553" s="12" t="s">
        <v>57</v>
      </c>
      <c r="AE553" s="12" t="s">
        <v>57</v>
      </c>
      <c r="AF553" s="12" t="s">
        <v>1620</v>
      </c>
      <c r="AG553" s="96">
        <v>0</v>
      </c>
      <c r="AH553" s="12" t="s">
        <v>48</v>
      </c>
      <c r="AI553" s="12" t="s">
        <v>48</v>
      </c>
    </row>
    <row r="554" spans="2:35" ht="14.5" x14ac:dyDescent="0.35">
      <c r="B554" s="107" t="s">
        <v>1621</v>
      </c>
      <c r="C554" s="12" t="s">
        <v>48</v>
      </c>
      <c r="D554" s="12" t="s">
        <v>49</v>
      </c>
      <c r="E554" s="12" t="s">
        <v>1604</v>
      </c>
      <c r="F554" s="12" t="s">
        <v>48</v>
      </c>
      <c r="G554" s="94" t="s">
        <v>1622</v>
      </c>
      <c r="H554" s="108" t="s">
        <v>1623</v>
      </c>
      <c r="I554" s="12" t="s">
        <v>53</v>
      </c>
      <c r="J554" s="12" t="s">
        <v>54</v>
      </c>
      <c r="K554" s="12" t="s">
        <v>67</v>
      </c>
      <c r="L554" s="12" t="s">
        <v>68</v>
      </c>
      <c r="M554" s="95">
        <v>46325</v>
      </c>
      <c r="N554" s="12" t="s">
        <v>71</v>
      </c>
      <c r="O554" s="96" t="s">
        <v>48</v>
      </c>
      <c r="P554" s="12"/>
      <c r="Q554" s="13">
        <v>822868.68</v>
      </c>
      <c r="R554" s="12" t="s">
        <v>56</v>
      </c>
      <c r="S554" s="96">
        <v>0</v>
      </c>
      <c r="T554" s="12" t="s">
        <v>48</v>
      </c>
      <c r="U554" s="13" t="s">
        <v>3</v>
      </c>
      <c r="V554" s="96">
        <v>2398</v>
      </c>
      <c r="W554" s="96" t="s">
        <v>60</v>
      </c>
      <c r="X554" s="14">
        <v>0</v>
      </c>
      <c r="Y554" s="14">
        <v>0</v>
      </c>
      <c r="Z554" s="15" t="s">
        <v>57</v>
      </c>
      <c r="AA554" s="12" t="s">
        <v>48</v>
      </c>
      <c r="AB554" s="12" t="s">
        <v>48</v>
      </c>
      <c r="AC554" s="12" t="s">
        <v>57</v>
      </c>
      <c r="AD554" s="12" t="s">
        <v>57</v>
      </c>
      <c r="AE554" s="12" t="s">
        <v>57</v>
      </c>
      <c r="AF554" s="12" t="s">
        <v>80</v>
      </c>
      <c r="AG554" s="118">
        <v>14</v>
      </c>
      <c r="AH554" s="12" t="s">
        <v>48</v>
      </c>
      <c r="AI554" s="12" t="s">
        <v>48</v>
      </c>
    </row>
    <row r="555" spans="2:35" ht="14.5" x14ac:dyDescent="0.35">
      <c r="B555" s="107" t="s">
        <v>1624</v>
      </c>
      <c r="C555" s="12" t="s">
        <v>48</v>
      </c>
      <c r="D555" s="12" t="s">
        <v>49</v>
      </c>
      <c r="E555" s="12" t="s">
        <v>1604</v>
      </c>
      <c r="F555" s="12" t="s">
        <v>48</v>
      </c>
      <c r="G555" s="12" t="s">
        <v>1625</v>
      </c>
      <c r="H555" s="107" t="s">
        <v>1626</v>
      </c>
      <c r="I555" s="12" t="s">
        <v>53</v>
      </c>
      <c r="J555" s="12" t="s">
        <v>79</v>
      </c>
      <c r="K555" s="12" t="s">
        <v>67</v>
      </c>
      <c r="L555" s="12" t="s">
        <v>614</v>
      </c>
      <c r="M555" s="95">
        <v>45531</v>
      </c>
      <c r="N555" s="12" t="s">
        <v>72</v>
      </c>
      <c r="O555" s="96" t="s">
        <v>48</v>
      </c>
      <c r="P555" s="12"/>
      <c r="Q555" s="13">
        <f>X555</f>
        <v>1067327.96</v>
      </c>
      <c r="R555" s="12" t="s">
        <v>72</v>
      </c>
      <c r="S555" s="96">
        <f>Q555/V555</f>
        <v>866.33762987012983</v>
      </c>
      <c r="T555" s="12" t="s">
        <v>48</v>
      </c>
      <c r="U555" s="13">
        <v>840</v>
      </c>
      <c r="V555" s="96">
        <v>1232</v>
      </c>
      <c r="W555" s="96" t="s">
        <v>60</v>
      </c>
      <c r="X555" s="14">
        <v>1067327.96</v>
      </c>
      <c r="Y555" s="14">
        <v>66848.17</v>
      </c>
      <c r="Z555" s="16" t="s">
        <v>58</v>
      </c>
      <c r="AA555" s="12" t="s">
        <v>48</v>
      </c>
      <c r="AB555" s="12" t="s">
        <v>48</v>
      </c>
      <c r="AC555" s="12" t="s">
        <v>58</v>
      </c>
      <c r="AD555" s="12" t="s">
        <v>57</v>
      </c>
      <c r="AE555" s="12" t="s">
        <v>57</v>
      </c>
      <c r="AF555" s="12" t="s">
        <v>80</v>
      </c>
      <c r="AG555" s="96">
        <v>2</v>
      </c>
      <c r="AH555" s="12" t="s">
        <v>48</v>
      </c>
      <c r="AI555" s="12" t="s">
        <v>48</v>
      </c>
    </row>
    <row r="556" spans="2:35" ht="14.5" x14ac:dyDescent="0.35">
      <c r="B556" s="107" t="s">
        <v>1627</v>
      </c>
      <c r="C556" s="12" t="s">
        <v>48</v>
      </c>
      <c r="D556" s="12" t="s">
        <v>49</v>
      </c>
      <c r="E556" s="12" t="s">
        <v>1604</v>
      </c>
      <c r="F556" s="12" t="s">
        <v>48</v>
      </c>
      <c r="G556" s="94" t="s">
        <v>1628</v>
      </c>
      <c r="H556" s="107" t="s">
        <v>1629</v>
      </c>
      <c r="I556" s="12" t="s">
        <v>53</v>
      </c>
      <c r="J556" s="12" t="s">
        <v>128</v>
      </c>
      <c r="K556" s="12" t="s">
        <v>67</v>
      </c>
      <c r="L556" s="12" t="s">
        <v>84</v>
      </c>
      <c r="M556" s="95">
        <v>45636</v>
      </c>
      <c r="N556" s="12" t="s">
        <v>71</v>
      </c>
      <c r="O556" s="96" t="s">
        <v>48</v>
      </c>
      <c r="P556" s="12"/>
      <c r="Q556" s="13">
        <v>57652.01</v>
      </c>
      <c r="R556" s="12" t="s">
        <v>56</v>
      </c>
      <c r="S556" s="96">
        <v>0</v>
      </c>
      <c r="T556" s="12" t="s">
        <v>48</v>
      </c>
      <c r="U556" s="13" t="s">
        <v>3</v>
      </c>
      <c r="V556" s="96">
        <v>0</v>
      </c>
      <c r="W556" s="96">
        <v>1</v>
      </c>
      <c r="X556" s="14">
        <v>54785.84</v>
      </c>
      <c r="Y556" s="14">
        <v>13977.220000000001</v>
      </c>
      <c r="Z556" s="15" t="s">
        <v>57</v>
      </c>
      <c r="AA556" s="12" t="s">
        <v>48</v>
      </c>
      <c r="AB556" s="12" t="s">
        <v>48</v>
      </c>
      <c r="AC556" s="12" t="s">
        <v>57</v>
      </c>
      <c r="AD556" s="12" t="s">
        <v>57</v>
      </c>
      <c r="AE556" s="12" t="s">
        <v>57</v>
      </c>
      <c r="AF556" s="12" t="s">
        <v>80</v>
      </c>
      <c r="AG556" s="118">
        <v>10</v>
      </c>
      <c r="AH556" s="12" t="s">
        <v>48</v>
      </c>
      <c r="AI556" s="12" t="s">
        <v>48</v>
      </c>
    </row>
    <row r="557" spans="2:35" ht="14.5" x14ac:dyDescent="0.35">
      <c r="B557" s="107" t="s">
        <v>1621</v>
      </c>
      <c r="C557" s="12" t="s">
        <v>48</v>
      </c>
      <c r="D557" s="12" t="s">
        <v>49</v>
      </c>
      <c r="E557" s="12" t="s">
        <v>1604</v>
      </c>
      <c r="F557" s="12" t="s">
        <v>48</v>
      </c>
      <c r="G557" s="12" t="s">
        <v>1630</v>
      </c>
      <c r="H557" s="107" t="s">
        <v>1631</v>
      </c>
      <c r="I557" s="12" t="s">
        <v>53</v>
      </c>
      <c r="J557" s="12" t="s">
        <v>54</v>
      </c>
      <c r="K557" s="12" t="s">
        <v>67</v>
      </c>
      <c r="L557" s="12" t="s">
        <v>68</v>
      </c>
      <c r="M557" s="95">
        <v>46295</v>
      </c>
      <c r="N557" s="12" t="s">
        <v>71</v>
      </c>
      <c r="O557" s="96" t="s">
        <v>48</v>
      </c>
      <c r="P557" s="12"/>
      <c r="Q557" s="13">
        <v>168126.6</v>
      </c>
      <c r="R557" s="12" t="s">
        <v>56</v>
      </c>
      <c r="S557" s="96">
        <v>0</v>
      </c>
      <c r="T557" s="12" t="s">
        <v>48</v>
      </c>
      <c r="U557" s="96" t="s">
        <v>3</v>
      </c>
      <c r="V557" s="96">
        <v>430</v>
      </c>
      <c r="W557" s="96">
        <v>0</v>
      </c>
      <c r="X557" s="14">
        <v>903.77</v>
      </c>
      <c r="Y557" s="14">
        <v>903.77</v>
      </c>
      <c r="Z557" s="15" t="s">
        <v>57</v>
      </c>
      <c r="AA557" s="12" t="s">
        <v>48</v>
      </c>
      <c r="AB557" s="12" t="s">
        <v>48</v>
      </c>
      <c r="AC557" s="12" t="s">
        <v>57</v>
      </c>
      <c r="AD557" s="12" t="s">
        <v>57</v>
      </c>
      <c r="AE557" s="12" t="s">
        <v>57</v>
      </c>
      <c r="AF557" s="12" t="s">
        <v>80</v>
      </c>
      <c r="AG557" s="96">
        <v>6</v>
      </c>
      <c r="AH557" s="12" t="s">
        <v>48</v>
      </c>
      <c r="AI557" s="12" t="s">
        <v>48</v>
      </c>
    </row>
    <row r="558" spans="2:35" ht="14.5" x14ac:dyDescent="0.35">
      <c r="B558" s="107" t="s">
        <v>1632</v>
      </c>
      <c r="C558" s="12" t="s">
        <v>48</v>
      </c>
      <c r="D558" s="12" t="s">
        <v>49</v>
      </c>
      <c r="E558" s="12" t="s">
        <v>1604</v>
      </c>
      <c r="F558" s="12" t="s">
        <v>48</v>
      </c>
      <c r="G558" s="12" t="s">
        <v>1633</v>
      </c>
      <c r="H558" s="107" t="s">
        <v>1634</v>
      </c>
      <c r="I558" s="12" t="s">
        <v>53</v>
      </c>
      <c r="J558" s="12" t="s">
        <v>79</v>
      </c>
      <c r="K558" s="12" t="s">
        <v>593</v>
      </c>
      <c r="L558" s="12"/>
      <c r="M558" s="95" t="s">
        <v>48</v>
      </c>
      <c r="N558" s="12"/>
      <c r="O558" s="96" t="s">
        <v>48</v>
      </c>
      <c r="P558" s="12"/>
      <c r="Q558" s="13">
        <v>306324.75</v>
      </c>
      <c r="R558" s="12" t="s">
        <v>56</v>
      </c>
      <c r="S558" s="96">
        <f>Q558/V558</f>
        <v>185.87666868932038</v>
      </c>
      <c r="T558" s="12" t="s">
        <v>48</v>
      </c>
      <c r="U558" s="96">
        <v>0</v>
      </c>
      <c r="V558" s="96">
        <v>1648</v>
      </c>
      <c r="W558" s="96">
        <v>11</v>
      </c>
      <c r="X558" s="14">
        <v>0</v>
      </c>
      <c r="Y558" s="14">
        <v>0</v>
      </c>
      <c r="Z558" s="15" t="s">
        <v>57</v>
      </c>
      <c r="AA558" s="12" t="s">
        <v>48</v>
      </c>
      <c r="AB558" s="12" t="s">
        <v>48</v>
      </c>
      <c r="AC558" s="12" t="s">
        <v>58</v>
      </c>
      <c r="AD558" s="12" t="s">
        <v>57</v>
      </c>
      <c r="AE558" s="12" t="s">
        <v>57</v>
      </c>
      <c r="AF558" s="12" t="s">
        <v>80</v>
      </c>
      <c r="AG558" s="96">
        <v>16</v>
      </c>
      <c r="AH558" s="12" t="s">
        <v>48</v>
      </c>
      <c r="AI558" s="12" t="s">
        <v>48</v>
      </c>
    </row>
    <row r="559" spans="2:35" ht="14.5" x14ac:dyDescent="0.35">
      <c r="B559" s="107" t="s">
        <v>1635</v>
      </c>
      <c r="C559" s="12" t="s">
        <v>48</v>
      </c>
      <c r="D559" s="12" t="s">
        <v>386</v>
      </c>
      <c r="E559" s="12" t="s">
        <v>1604</v>
      </c>
      <c r="F559" s="12" t="s">
        <v>48</v>
      </c>
      <c r="G559" s="12" t="s">
        <v>1636</v>
      </c>
      <c r="H559" s="107" t="s">
        <v>1637</v>
      </c>
      <c r="I559" s="12" t="s">
        <v>53</v>
      </c>
      <c r="J559" s="12" t="s">
        <v>128</v>
      </c>
      <c r="K559" s="12" t="s">
        <v>294</v>
      </c>
      <c r="L559" s="12" t="s">
        <v>637</v>
      </c>
      <c r="M559" s="95">
        <v>46008</v>
      </c>
      <c r="N559" s="12" t="s">
        <v>72</v>
      </c>
      <c r="O559" s="96" t="s">
        <v>48</v>
      </c>
      <c r="P559" s="12"/>
      <c r="Q559" s="13">
        <f t="shared" ref="Q559:Q560" si="15">X559</f>
        <v>803756.72</v>
      </c>
      <c r="R559" s="12" t="s">
        <v>72</v>
      </c>
      <c r="S559" s="96">
        <f>Q559/V559</f>
        <v>235.84410798122065</v>
      </c>
      <c r="T559" s="12" t="s">
        <v>48</v>
      </c>
      <c r="U559" s="96">
        <v>0</v>
      </c>
      <c r="V559" s="96">
        <v>3408</v>
      </c>
      <c r="W559" s="96">
        <v>1</v>
      </c>
      <c r="X559" s="14">
        <v>803756.72</v>
      </c>
      <c r="Y559" s="14">
        <v>794849.28000000003</v>
      </c>
      <c r="Z559" s="15" t="s">
        <v>57</v>
      </c>
      <c r="AA559" s="12" t="s">
        <v>48</v>
      </c>
      <c r="AB559" s="12" t="s">
        <v>48</v>
      </c>
      <c r="AC559" s="12" t="s">
        <v>57</v>
      </c>
      <c r="AD559" s="12" t="s">
        <v>57</v>
      </c>
      <c r="AE559" s="12" t="s">
        <v>57</v>
      </c>
      <c r="AF559" s="12" t="s">
        <v>59</v>
      </c>
      <c r="AG559" s="96">
        <v>0</v>
      </c>
      <c r="AH559" s="12" t="s">
        <v>48</v>
      </c>
      <c r="AI559" s="12" t="s">
        <v>48</v>
      </c>
    </row>
    <row r="560" spans="2:35" ht="14.5" x14ac:dyDescent="0.35">
      <c r="B560" s="108" t="s">
        <v>1638</v>
      </c>
      <c r="C560" s="12" t="s">
        <v>48</v>
      </c>
      <c r="D560" s="12" t="s">
        <v>49</v>
      </c>
      <c r="E560" s="12" t="s">
        <v>1604</v>
      </c>
      <c r="F560" s="12" t="s">
        <v>48</v>
      </c>
      <c r="G560" s="94" t="s">
        <v>1639</v>
      </c>
      <c r="H560" s="107" t="s">
        <v>1640</v>
      </c>
      <c r="I560" s="12" t="s">
        <v>53</v>
      </c>
      <c r="J560" s="12" t="s">
        <v>128</v>
      </c>
      <c r="K560" s="12" t="s">
        <v>67</v>
      </c>
      <c r="L560" s="12" t="s">
        <v>614</v>
      </c>
      <c r="M560" s="95">
        <v>45664</v>
      </c>
      <c r="N560" s="12" t="s">
        <v>72</v>
      </c>
      <c r="O560" s="96" t="s">
        <v>48</v>
      </c>
      <c r="P560" s="12"/>
      <c r="Q560" s="13">
        <f t="shared" si="15"/>
        <v>1003214.46</v>
      </c>
      <c r="R560" s="12" t="s">
        <v>72</v>
      </c>
      <c r="S560" s="96">
        <f>Q560/V560</f>
        <v>508.72944219066937</v>
      </c>
      <c r="T560" s="12" t="s">
        <v>48</v>
      </c>
      <c r="U560" s="13">
        <v>5108</v>
      </c>
      <c r="V560" s="96">
        <v>1972</v>
      </c>
      <c r="W560" s="96" t="s">
        <v>60</v>
      </c>
      <c r="X560" s="22">
        <v>1003214.46</v>
      </c>
      <c r="Y560" s="22">
        <v>247782.89</v>
      </c>
      <c r="Z560" s="16" t="s">
        <v>58</v>
      </c>
      <c r="AA560" s="12" t="s">
        <v>48</v>
      </c>
      <c r="AB560" s="12" t="s">
        <v>48</v>
      </c>
      <c r="AC560" s="12" t="s">
        <v>57</v>
      </c>
      <c r="AD560" s="12" t="s">
        <v>57</v>
      </c>
      <c r="AE560" s="12" t="s">
        <v>57</v>
      </c>
      <c r="AF560" s="12" t="s">
        <v>80</v>
      </c>
      <c r="AG560" s="118">
        <v>5</v>
      </c>
      <c r="AH560" s="12" t="s">
        <v>48</v>
      </c>
      <c r="AI560" s="12" t="s">
        <v>48</v>
      </c>
    </row>
    <row r="561" spans="2:35" ht="14.5" x14ac:dyDescent="0.35">
      <c r="B561" s="108" t="s">
        <v>120</v>
      </c>
      <c r="C561" s="12" t="s">
        <v>48</v>
      </c>
      <c r="D561" s="12" t="s">
        <v>386</v>
      </c>
      <c r="E561" s="12" t="s">
        <v>1604</v>
      </c>
      <c r="F561" s="12" t="s">
        <v>48</v>
      </c>
      <c r="G561" s="94" t="s">
        <v>1641</v>
      </c>
      <c r="H561" s="107" t="s">
        <v>1642</v>
      </c>
      <c r="I561" s="12" t="s">
        <v>53</v>
      </c>
      <c r="J561" s="12"/>
      <c r="K561" s="12" t="s">
        <v>593</v>
      </c>
      <c r="L561" s="12"/>
      <c r="M561" s="95" t="s">
        <v>48</v>
      </c>
      <c r="N561" s="12"/>
      <c r="O561" s="96" t="s">
        <v>48</v>
      </c>
      <c r="P561" s="12"/>
      <c r="Q561" s="13">
        <v>0</v>
      </c>
      <c r="R561" s="12"/>
      <c r="S561" s="96">
        <v>0</v>
      </c>
      <c r="T561" s="12" t="s">
        <v>48</v>
      </c>
      <c r="U561" s="13">
        <v>0</v>
      </c>
      <c r="V561" s="96">
        <v>0</v>
      </c>
      <c r="W561" s="96">
        <v>0</v>
      </c>
      <c r="X561" s="22">
        <v>0</v>
      </c>
      <c r="Y561" s="22">
        <v>-6491.38</v>
      </c>
      <c r="Z561" s="16" t="s">
        <v>57</v>
      </c>
      <c r="AA561" s="12" t="s">
        <v>48</v>
      </c>
      <c r="AB561" s="12" t="s">
        <v>48</v>
      </c>
      <c r="AC561" s="12" t="s">
        <v>57</v>
      </c>
      <c r="AD561" s="12" t="s">
        <v>57</v>
      </c>
      <c r="AE561" s="12" t="s">
        <v>57</v>
      </c>
      <c r="AF561" s="12" t="s">
        <v>59</v>
      </c>
      <c r="AG561" s="118">
        <v>0</v>
      </c>
      <c r="AH561" s="12" t="s">
        <v>48</v>
      </c>
      <c r="AI561" s="12" t="s">
        <v>48</v>
      </c>
    </row>
    <row r="562" spans="2:35" ht="14.5" x14ac:dyDescent="0.35">
      <c r="B562" s="107" t="s">
        <v>1643</v>
      </c>
      <c r="C562" s="12" t="s">
        <v>48</v>
      </c>
      <c r="D562" s="12" t="s">
        <v>49</v>
      </c>
      <c r="E562" s="12" t="s">
        <v>1604</v>
      </c>
      <c r="F562" s="12" t="s">
        <v>48</v>
      </c>
      <c r="G562" s="94" t="s">
        <v>1644</v>
      </c>
      <c r="H562" s="107" t="s">
        <v>1645</v>
      </c>
      <c r="I562" s="12" t="s">
        <v>53</v>
      </c>
      <c r="J562" s="12" t="s">
        <v>128</v>
      </c>
      <c r="K562" s="12" t="s">
        <v>294</v>
      </c>
      <c r="L562" s="12" t="s">
        <v>119</v>
      </c>
      <c r="M562" s="95">
        <v>45299</v>
      </c>
      <c r="N562" s="12" t="s">
        <v>72</v>
      </c>
      <c r="O562" s="96" t="s">
        <v>48</v>
      </c>
      <c r="P562" s="12"/>
      <c r="Q562" s="13">
        <f t="shared" ref="Q562:Q563" si="16">X562</f>
        <v>832455.1</v>
      </c>
      <c r="R562" s="12" t="s">
        <v>72</v>
      </c>
      <c r="S562" s="96">
        <f>Q562/V562</f>
        <v>270.54114397140069</v>
      </c>
      <c r="T562" s="12" t="s">
        <v>48</v>
      </c>
      <c r="U562" s="13">
        <v>10120</v>
      </c>
      <c r="V562" s="96">
        <v>3077</v>
      </c>
      <c r="W562" s="96">
        <v>16</v>
      </c>
      <c r="X562" s="22">
        <v>832455.1</v>
      </c>
      <c r="Y562" s="22">
        <v>-5115.53</v>
      </c>
      <c r="Z562" s="16" t="s">
        <v>58</v>
      </c>
      <c r="AA562" s="12" t="s">
        <v>48</v>
      </c>
      <c r="AB562" s="12" t="s">
        <v>48</v>
      </c>
      <c r="AC562" s="12" t="s">
        <v>57</v>
      </c>
      <c r="AD562" s="12" t="s">
        <v>2</v>
      </c>
      <c r="AE562" s="12" t="s">
        <v>2</v>
      </c>
      <c r="AF562" s="12" t="s">
        <v>59</v>
      </c>
      <c r="AG562" s="118">
        <v>16</v>
      </c>
      <c r="AH562" s="12" t="s">
        <v>48</v>
      </c>
      <c r="AI562" s="12" t="s">
        <v>48</v>
      </c>
    </row>
    <row r="563" spans="2:35" ht="14.5" x14ac:dyDescent="0.35">
      <c r="B563" s="107" t="s">
        <v>1417</v>
      </c>
      <c r="C563" s="12" t="s">
        <v>48</v>
      </c>
      <c r="D563" s="12" t="s">
        <v>49</v>
      </c>
      <c r="E563" s="12" t="s">
        <v>1604</v>
      </c>
      <c r="F563" s="12" t="s">
        <v>48</v>
      </c>
      <c r="G563" s="12" t="s">
        <v>1646</v>
      </c>
      <c r="H563" s="107" t="s">
        <v>1647</v>
      </c>
      <c r="I563" s="12" t="s">
        <v>53</v>
      </c>
      <c r="J563" s="12" t="s">
        <v>54</v>
      </c>
      <c r="K563" s="12" t="s">
        <v>67</v>
      </c>
      <c r="L563" s="12" t="s">
        <v>119</v>
      </c>
      <c r="M563" s="95">
        <v>45390</v>
      </c>
      <c r="N563" s="12" t="s">
        <v>72</v>
      </c>
      <c r="O563" s="96" t="s">
        <v>48</v>
      </c>
      <c r="P563" s="12"/>
      <c r="Q563" s="13">
        <f t="shared" si="16"/>
        <v>372847.72</v>
      </c>
      <c r="R563" s="12" t="s">
        <v>72</v>
      </c>
      <c r="S563" s="96">
        <f>Q563/V563</f>
        <v>388.38304166666666</v>
      </c>
      <c r="T563" s="12" t="s">
        <v>48</v>
      </c>
      <c r="U563" s="13">
        <v>3385</v>
      </c>
      <c r="V563" s="96">
        <v>960</v>
      </c>
      <c r="W563" s="96" t="s">
        <v>60</v>
      </c>
      <c r="X563" s="14">
        <v>372847.72</v>
      </c>
      <c r="Y563" s="14">
        <v>0</v>
      </c>
      <c r="Z563" s="16" t="s">
        <v>58</v>
      </c>
      <c r="AA563" s="12" t="s">
        <v>48</v>
      </c>
      <c r="AB563" s="12" t="s">
        <v>48</v>
      </c>
      <c r="AC563" s="12" t="s">
        <v>57</v>
      </c>
      <c r="AD563" s="12" t="s">
        <v>57</v>
      </c>
      <c r="AE563" s="12" t="s">
        <v>57</v>
      </c>
      <c r="AF563" s="12" t="s">
        <v>80</v>
      </c>
      <c r="AG563" s="96">
        <v>3</v>
      </c>
      <c r="AH563" s="12" t="s">
        <v>48</v>
      </c>
      <c r="AI563" s="12" t="s">
        <v>48</v>
      </c>
    </row>
    <row r="564" spans="2:35" ht="14.5" x14ac:dyDescent="0.35">
      <c r="B564" s="107" t="s">
        <v>120</v>
      </c>
      <c r="C564" s="12" t="s">
        <v>48</v>
      </c>
      <c r="D564" s="12" t="s">
        <v>49</v>
      </c>
      <c r="E564" s="12" t="s">
        <v>1604</v>
      </c>
      <c r="F564" s="12" t="s">
        <v>48</v>
      </c>
      <c r="G564" s="94" t="s">
        <v>1648</v>
      </c>
      <c r="H564" s="107" t="s">
        <v>1649</v>
      </c>
      <c r="I564" s="12" t="s">
        <v>53</v>
      </c>
      <c r="J564" s="12"/>
      <c r="K564" s="12" t="s">
        <v>67</v>
      </c>
      <c r="L564" s="12" t="s">
        <v>68</v>
      </c>
      <c r="M564" s="95">
        <v>46203</v>
      </c>
      <c r="N564" s="12" t="s">
        <v>71</v>
      </c>
      <c r="O564" s="96" t="s">
        <v>48</v>
      </c>
      <c r="P564" s="12"/>
      <c r="Q564" s="13" t="s">
        <v>60</v>
      </c>
      <c r="R564" s="12" t="s">
        <v>56</v>
      </c>
      <c r="S564" s="96" t="s">
        <v>3</v>
      </c>
      <c r="T564" s="12" t="s">
        <v>48</v>
      </c>
      <c r="U564" s="13" t="s">
        <v>3</v>
      </c>
      <c r="V564" s="96">
        <v>0</v>
      </c>
      <c r="W564" s="96" t="s">
        <v>60</v>
      </c>
      <c r="X564" s="14">
        <v>5014.8900000000003</v>
      </c>
      <c r="Y564" s="14">
        <v>4301.5600000000004</v>
      </c>
      <c r="Z564" s="15" t="s">
        <v>57</v>
      </c>
      <c r="AA564" s="12" t="s">
        <v>48</v>
      </c>
      <c r="AB564" s="12" t="s">
        <v>48</v>
      </c>
      <c r="AC564" s="12" t="s">
        <v>58</v>
      </c>
      <c r="AD564" s="12" t="s">
        <v>57</v>
      </c>
      <c r="AE564" s="12" t="s">
        <v>57</v>
      </c>
      <c r="AF564" s="12" t="s">
        <v>80</v>
      </c>
      <c r="AG564" s="118">
        <v>0</v>
      </c>
      <c r="AH564" s="12" t="s">
        <v>48</v>
      </c>
      <c r="AI564" s="12" t="s">
        <v>48</v>
      </c>
    </row>
    <row r="565" spans="2:35" ht="14.5" x14ac:dyDescent="0.35">
      <c r="B565" s="107" t="s">
        <v>1608</v>
      </c>
      <c r="C565" s="12" t="s">
        <v>48</v>
      </c>
      <c r="D565" s="12" t="s">
        <v>49</v>
      </c>
      <c r="E565" s="12" t="s">
        <v>1604</v>
      </c>
      <c r="F565" s="12" t="s">
        <v>48</v>
      </c>
      <c r="G565" s="94" t="s">
        <v>1650</v>
      </c>
      <c r="H565" s="107" t="s">
        <v>1651</v>
      </c>
      <c r="I565" s="12" t="s">
        <v>53</v>
      </c>
      <c r="J565" s="12" t="s">
        <v>54</v>
      </c>
      <c r="K565" s="12" t="s">
        <v>67</v>
      </c>
      <c r="L565" s="12" t="s">
        <v>68</v>
      </c>
      <c r="M565" s="95">
        <v>39898</v>
      </c>
      <c r="N565" s="12" t="s">
        <v>71</v>
      </c>
      <c r="O565" s="96" t="s">
        <v>48</v>
      </c>
      <c r="P565" s="12"/>
      <c r="Q565" s="13">
        <v>0</v>
      </c>
      <c r="R565" s="12" t="s">
        <v>56</v>
      </c>
      <c r="S565" s="96" t="s">
        <v>3</v>
      </c>
      <c r="T565" s="12" t="s">
        <v>48</v>
      </c>
      <c r="U565" s="13" t="s">
        <v>3</v>
      </c>
      <c r="V565" s="96">
        <v>0</v>
      </c>
      <c r="W565" s="96">
        <v>0</v>
      </c>
      <c r="X565" s="14">
        <v>0</v>
      </c>
      <c r="Y565" s="14">
        <v>0</v>
      </c>
      <c r="Z565" s="15" t="s">
        <v>57</v>
      </c>
      <c r="AA565" s="12" t="s">
        <v>48</v>
      </c>
      <c r="AB565" s="12" t="s">
        <v>48</v>
      </c>
      <c r="AC565" s="12" t="s">
        <v>58</v>
      </c>
      <c r="AD565" s="12" t="s">
        <v>57</v>
      </c>
      <c r="AE565" s="12" t="s">
        <v>57</v>
      </c>
      <c r="AF565" s="12" t="s">
        <v>59</v>
      </c>
      <c r="AG565" s="118">
        <v>0</v>
      </c>
      <c r="AH565" s="12" t="s">
        <v>48</v>
      </c>
      <c r="AI565" s="12" t="s">
        <v>48</v>
      </c>
    </row>
    <row r="566" spans="2:35" ht="14.5" x14ac:dyDescent="0.35">
      <c r="B566" s="107" t="s">
        <v>1608</v>
      </c>
      <c r="C566" s="12" t="s">
        <v>48</v>
      </c>
      <c r="D566" s="12" t="s">
        <v>386</v>
      </c>
      <c r="E566" s="12" t="s">
        <v>1604</v>
      </c>
      <c r="F566" s="12" t="s">
        <v>48</v>
      </c>
      <c r="G566" s="94" t="s">
        <v>1609</v>
      </c>
      <c r="H566" s="107" t="s">
        <v>1610</v>
      </c>
      <c r="I566" s="12" t="s">
        <v>53</v>
      </c>
      <c r="J566" s="12" t="s">
        <v>54</v>
      </c>
      <c r="K566" s="12" t="s">
        <v>294</v>
      </c>
      <c r="L566" s="12" t="s">
        <v>68</v>
      </c>
      <c r="M566" s="95">
        <v>39990</v>
      </c>
      <c r="N566" s="12" t="s">
        <v>69</v>
      </c>
      <c r="O566" s="96" t="s">
        <v>48</v>
      </c>
      <c r="P566" s="12"/>
      <c r="Q566" s="13">
        <v>0</v>
      </c>
      <c r="R566" s="12" t="s">
        <v>56</v>
      </c>
      <c r="S566" s="96" t="s">
        <v>3</v>
      </c>
      <c r="T566" s="12" t="s">
        <v>48</v>
      </c>
      <c r="U566" s="13" t="s">
        <v>3</v>
      </c>
      <c r="V566" s="96">
        <v>0</v>
      </c>
      <c r="W566" s="96">
        <v>0</v>
      </c>
      <c r="X566" s="22">
        <v>86475.200000000012</v>
      </c>
      <c r="Y566" s="22">
        <v>0</v>
      </c>
      <c r="Z566" s="16" t="s">
        <v>57</v>
      </c>
      <c r="AA566" s="12" t="s">
        <v>57</v>
      </c>
      <c r="AB566" s="12" t="s">
        <v>48</v>
      </c>
      <c r="AC566" s="12" t="s">
        <v>58</v>
      </c>
      <c r="AD566" s="12" t="s">
        <v>57</v>
      </c>
      <c r="AE566" s="12" t="s">
        <v>57</v>
      </c>
      <c r="AF566" s="12" t="s">
        <v>59</v>
      </c>
      <c r="AG566" s="118">
        <v>0</v>
      </c>
      <c r="AH566" s="12" t="s">
        <v>48</v>
      </c>
      <c r="AI566" s="12" t="s">
        <v>48</v>
      </c>
    </row>
    <row r="567" spans="2:35" ht="14.5" x14ac:dyDescent="0.35">
      <c r="B567" s="107" t="s">
        <v>1652</v>
      </c>
      <c r="C567" s="12" t="s">
        <v>48</v>
      </c>
      <c r="D567" s="12" t="s">
        <v>49</v>
      </c>
      <c r="E567" s="12" t="s">
        <v>1604</v>
      </c>
      <c r="F567" s="12" t="s">
        <v>48</v>
      </c>
      <c r="G567" s="12" t="s">
        <v>1653</v>
      </c>
      <c r="H567" s="107" t="s">
        <v>1654</v>
      </c>
      <c r="I567" s="12" t="s">
        <v>53</v>
      </c>
      <c r="J567" s="12" t="s">
        <v>54</v>
      </c>
      <c r="K567" s="12" t="s">
        <v>67</v>
      </c>
      <c r="L567" s="12" t="s">
        <v>119</v>
      </c>
      <c r="M567" s="95">
        <v>45335</v>
      </c>
      <c r="N567" s="12" t="s">
        <v>72</v>
      </c>
      <c r="O567" s="96" t="s">
        <v>48</v>
      </c>
      <c r="P567" s="12"/>
      <c r="Q567" s="13" t="str">
        <f>X567</f>
        <v>485.823.92</v>
      </c>
      <c r="R567" s="12" t="s">
        <v>72</v>
      </c>
      <c r="S567" s="96">
        <v>0</v>
      </c>
      <c r="T567" s="12" t="s">
        <v>48</v>
      </c>
      <c r="U567" s="13">
        <v>869</v>
      </c>
      <c r="V567" s="96">
        <v>1549</v>
      </c>
      <c r="W567" s="96">
        <v>3</v>
      </c>
      <c r="X567" s="14" t="s">
        <v>1655</v>
      </c>
      <c r="Y567" s="14">
        <v>-4240.8</v>
      </c>
      <c r="Z567" s="16" t="s">
        <v>58</v>
      </c>
      <c r="AA567" s="12" t="s">
        <v>48</v>
      </c>
      <c r="AB567" s="12" t="s">
        <v>48</v>
      </c>
      <c r="AC567" s="12" t="s">
        <v>58</v>
      </c>
      <c r="AD567" s="12" t="s">
        <v>57</v>
      </c>
      <c r="AE567" s="12" t="s">
        <v>57</v>
      </c>
      <c r="AF567" s="12" t="s">
        <v>80</v>
      </c>
      <c r="AG567" s="96">
        <v>1</v>
      </c>
      <c r="AH567" s="12" t="s">
        <v>48</v>
      </c>
      <c r="AI567" s="12" t="s">
        <v>48</v>
      </c>
    </row>
    <row r="568" spans="2:35" ht="14.5" x14ac:dyDescent="0.35">
      <c r="B568" s="12" t="s">
        <v>1656</v>
      </c>
      <c r="C568" s="12" t="s">
        <v>48</v>
      </c>
      <c r="D568" s="12" t="s">
        <v>386</v>
      </c>
      <c r="E568" s="12" t="s">
        <v>1604</v>
      </c>
      <c r="F568" s="12" t="s">
        <v>48</v>
      </c>
      <c r="G568" s="12" t="s">
        <v>1657</v>
      </c>
      <c r="H568" s="12" t="s">
        <v>1658</v>
      </c>
      <c r="I568" s="12" t="s">
        <v>53</v>
      </c>
      <c r="J568" s="12" t="s">
        <v>66</v>
      </c>
      <c r="K568" s="12" t="s">
        <v>67</v>
      </c>
      <c r="L568" s="12" t="s">
        <v>68</v>
      </c>
      <c r="M568" s="95">
        <v>46315</v>
      </c>
      <c r="N568" s="12" t="s">
        <v>71</v>
      </c>
      <c r="O568" s="96" t="s">
        <v>48</v>
      </c>
      <c r="P568" s="12"/>
      <c r="Q568" s="13">
        <v>0</v>
      </c>
      <c r="R568" s="12" t="s">
        <v>56</v>
      </c>
      <c r="S568" s="96" t="s">
        <v>3</v>
      </c>
      <c r="T568" s="12" t="s">
        <v>48</v>
      </c>
      <c r="U568" s="13" t="s">
        <v>3</v>
      </c>
      <c r="V568" s="96">
        <v>0</v>
      </c>
      <c r="W568" s="96">
        <v>0</v>
      </c>
      <c r="X568" s="14">
        <v>0</v>
      </c>
      <c r="Y568" s="14">
        <v>0</v>
      </c>
      <c r="Z568" s="16" t="s">
        <v>57</v>
      </c>
      <c r="AA568" s="12" t="s">
        <v>48</v>
      </c>
      <c r="AB568" s="12" t="s">
        <v>48</v>
      </c>
      <c r="AC568" s="12" t="s">
        <v>57</v>
      </c>
      <c r="AD568" s="12" t="s">
        <v>57</v>
      </c>
      <c r="AE568" s="12" t="s">
        <v>57</v>
      </c>
      <c r="AF568" s="12" t="s">
        <v>356</v>
      </c>
      <c r="AG568" s="96">
        <v>0</v>
      </c>
      <c r="AH568" s="12" t="s">
        <v>48</v>
      </c>
      <c r="AI568" s="12" t="s">
        <v>48</v>
      </c>
    </row>
    <row r="569" spans="2:35" ht="14.5" x14ac:dyDescent="0.35">
      <c r="B569" s="12" t="s">
        <v>1656</v>
      </c>
      <c r="C569" s="12" t="s">
        <v>48</v>
      </c>
      <c r="D569" s="12" t="s">
        <v>386</v>
      </c>
      <c r="E569" s="12" t="s">
        <v>1604</v>
      </c>
      <c r="F569" s="12" t="s">
        <v>48</v>
      </c>
      <c r="G569" s="12" t="s">
        <v>1659</v>
      </c>
      <c r="H569" s="12" t="s">
        <v>1634</v>
      </c>
      <c r="I569" s="12" t="s">
        <v>53</v>
      </c>
      <c r="J569" s="12" t="s">
        <v>66</v>
      </c>
      <c r="K569" s="12" t="s">
        <v>294</v>
      </c>
      <c r="L569" s="12" t="s">
        <v>637</v>
      </c>
      <c r="M569" s="95">
        <v>45682</v>
      </c>
      <c r="N569" s="12" t="s">
        <v>72</v>
      </c>
      <c r="O569" s="96" t="s">
        <v>48</v>
      </c>
      <c r="P569" s="12"/>
      <c r="Q569" s="13">
        <f>X569</f>
        <v>1971765.33</v>
      </c>
      <c r="R569" s="12" t="s">
        <v>72</v>
      </c>
      <c r="S569" s="96"/>
      <c r="T569" s="12" t="s">
        <v>48</v>
      </c>
      <c r="U569" s="13">
        <v>0</v>
      </c>
      <c r="V569" s="96">
        <v>6286</v>
      </c>
      <c r="W569" s="96">
        <v>31</v>
      </c>
      <c r="X569" s="14">
        <v>1971765.33</v>
      </c>
      <c r="Y569" s="14">
        <v>79193.210000000006</v>
      </c>
      <c r="Z569" s="16" t="s">
        <v>58</v>
      </c>
      <c r="AA569" s="12" t="s">
        <v>48</v>
      </c>
      <c r="AB569" s="12" t="s">
        <v>48</v>
      </c>
      <c r="AC569" s="12" t="s">
        <v>57</v>
      </c>
      <c r="AD569" s="12" t="s">
        <v>57</v>
      </c>
      <c r="AE569" s="12" t="s">
        <v>57</v>
      </c>
      <c r="AF569" s="12" t="s">
        <v>59</v>
      </c>
      <c r="AG569" s="96">
        <v>36</v>
      </c>
      <c r="AH569" s="12" t="s">
        <v>48</v>
      </c>
      <c r="AI569" s="12" t="s">
        <v>48</v>
      </c>
    </row>
    <row r="570" spans="2:35" ht="14.5" x14ac:dyDescent="0.35">
      <c r="B570" s="12" t="s">
        <v>1656</v>
      </c>
      <c r="C570" s="12" t="s">
        <v>48</v>
      </c>
      <c r="D570" s="12" t="s">
        <v>49</v>
      </c>
      <c r="E570" s="12" t="s">
        <v>1604</v>
      </c>
      <c r="F570" s="12" t="s">
        <v>48</v>
      </c>
      <c r="G570" s="12" t="s">
        <v>1660</v>
      </c>
      <c r="H570" s="12" t="s">
        <v>1661</v>
      </c>
      <c r="I570" s="12" t="s">
        <v>53</v>
      </c>
      <c r="J570" s="12" t="s">
        <v>66</v>
      </c>
      <c r="K570" s="12" t="s">
        <v>67</v>
      </c>
      <c r="L570" s="12" t="s">
        <v>68</v>
      </c>
      <c r="M570" s="95">
        <v>46387</v>
      </c>
      <c r="N570" s="12" t="s">
        <v>71</v>
      </c>
      <c r="O570" s="96" t="s">
        <v>48</v>
      </c>
      <c r="P570" s="12"/>
      <c r="Q570" s="13">
        <v>1458717.16</v>
      </c>
      <c r="R570" s="12" t="s">
        <v>56</v>
      </c>
      <c r="S570" s="96">
        <v>0</v>
      </c>
      <c r="T570" s="12" t="s">
        <v>48</v>
      </c>
      <c r="U570" s="13" t="s">
        <v>3</v>
      </c>
      <c r="V570" s="96">
        <v>4457</v>
      </c>
      <c r="W570" s="96">
        <v>9</v>
      </c>
      <c r="X570" s="14">
        <v>0</v>
      </c>
      <c r="Y570" s="14">
        <v>0</v>
      </c>
      <c r="Z570" s="16" t="s">
        <v>57</v>
      </c>
      <c r="AA570" s="12" t="s">
        <v>48</v>
      </c>
      <c r="AB570" s="12" t="s">
        <v>48</v>
      </c>
      <c r="AC570" s="12" t="s">
        <v>57</v>
      </c>
      <c r="AD570" s="12" t="s">
        <v>2</v>
      </c>
      <c r="AE570" s="12" t="s">
        <v>2</v>
      </c>
      <c r="AF570" s="12" t="s">
        <v>80</v>
      </c>
      <c r="AG570" s="96">
        <v>22</v>
      </c>
      <c r="AH570" s="12" t="s">
        <v>48</v>
      </c>
      <c r="AI570" s="12" t="s">
        <v>48</v>
      </c>
    </row>
    <row r="571" spans="2:35" ht="14.5" x14ac:dyDescent="0.35">
      <c r="B571" s="12" t="s">
        <v>1656</v>
      </c>
      <c r="C571" s="12" t="s">
        <v>48</v>
      </c>
      <c r="D571" s="12" t="s">
        <v>49</v>
      </c>
      <c r="E571" s="12" t="s">
        <v>1604</v>
      </c>
      <c r="F571" s="12" t="s">
        <v>48</v>
      </c>
      <c r="G571" s="12" t="s">
        <v>1662</v>
      </c>
      <c r="H571" s="12" t="s">
        <v>1661</v>
      </c>
      <c r="I571" s="12" t="s">
        <v>53</v>
      </c>
      <c r="J571" s="12" t="s">
        <v>66</v>
      </c>
      <c r="K571" s="12" t="s">
        <v>55</v>
      </c>
      <c r="L571" s="12"/>
      <c r="M571" s="95" t="s">
        <v>48</v>
      </c>
      <c r="N571" s="12"/>
      <c r="O571" s="96" t="s">
        <v>48</v>
      </c>
      <c r="P571" s="12"/>
      <c r="Q571" s="13">
        <v>0</v>
      </c>
      <c r="R571" s="12"/>
      <c r="S571" s="96">
        <v>0</v>
      </c>
      <c r="T571" s="12" t="s">
        <v>48</v>
      </c>
      <c r="U571" s="13">
        <v>0</v>
      </c>
      <c r="V571" s="96">
        <v>0</v>
      </c>
      <c r="W571" s="96">
        <v>0</v>
      </c>
      <c r="X571" s="14">
        <v>0</v>
      </c>
      <c r="Y571" s="14">
        <v>0</v>
      </c>
      <c r="Z571" s="16" t="s">
        <v>57</v>
      </c>
      <c r="AA571" s="12" t="s">
        <v>48</v>
      </c>
      <c r="AB571" s="12" t="s">
        <v>48</v>
      </c>
      <c r="AC571" s="12" t="s">
        <v>57</v>
      </c>
      <c r="AD571" s="12" t="s">
        <v>57</v>
      </c>
      <c r="AE571" s="12" t="s">
        <v>57</v>
      </c>
      <c r="AF571" s="12" t="s">
        <v>80</v>
      </c>
      <c r="AG571" s="96">
        <v>0</v>
      </c>
      <c r="AH571" s="12" t="s">
        <v>48</v>
      </c>
      <c r="AI571" s="12" t="s">
        <v>48</v>
      </c>
    </row>
    <row r="572" spans="2:35" ht="14.5" x14ac:dyDescent="0.35">
      <c r="B572" s="107" t="s">
        <v>427</v>
      </c>
      <c r="C572" s="12" t="s">
        <v>48</v>
      </c>
      <c r="D572" s="12" t="s">
        <v>49</v>
      </c>
      <c r="E572" s="12" t="s">
        <v>1604</v>
      </c>
      <c r="F572" s="12" t="s">
        <v>48</v>
      </c>
      <c r="G572" s="12" t="s">
        <v>1663</v>
      </c>
      <c r="H572" s="107" t="s">
        <v>1664</v>
      </c>
      <c r="I572" s="12" t="s">
        <v>53</v>
      </c>
      <c r="J572" s="12" t="s">
        <v>54</v>
      </c>
      <c r="K572" s="12" t="s">
        <v>55</v>
      </c>
      <c r="L572" s="12"/>
      <c r="M572" s="95" t="s">
        <v>48</v>
      </c>
      <c r="N572" s="12"/>
      <c r="O572" s="96" t="s">
        <v>48</v>
      </c>
      <c r="P572" s="12"/>
      <c r="Q572" s="13">
        <v>0</v>
      </c>
      <c r="R572" s="12"/>
      <c r="S572" s="96">
        <v>0</v>
      </c>
      <c r="T572" s="12" t="s">
        <v>48</v>
      </c>
      <c r="U572" s="96">
        <v>0</v>
      </c>
      <c r="V572" s="96">
        <v>0</v>
      </c>
      <c r="W572" s="96" t="s">
        <v>60</v>
      </c>
      <c r="X572" s="14">
        <v>0</v>
      </c>
      <c r="Y572" s="14">
        <v>0</v>
      </c>
      <c r="Z572" s="15" t="s">
        <v>57</v>
      </c>
      <c r="AA572" s="12" t="s">
        <v>48</v>
      </c>
      <c r="AB572" s="12" t="s">
        <v>48</v>
      </c>
      <c r="AC572" s="12" t="s">
        <v>58</v>
      </c>
      <c r="AD572" s="12" t="s">
        <v>57</v>
      </c>
      <c r="AE572" s="12" t="s">
        <v>57</v>
      </c>
      <c r="AF572" s="12" t="s">
        <v>80</v>
      </c>
      <c r="AG572" s="96" t="s">
        <v>60</v>
      </c>
      <c r="AH572" s="12" t="s">
        <v>48</v>
      </c>
      <c r="AI572" s="12" t="s">
        <v>48</v>
      </c>
    </row>
    <row r="573" spans="2:35" ht="14.5" x14ac:dyDescent="0.35">
      <c r="B573" s="107" t="s">
        <v>1665</v>
      </c>
      <c r="C573" s="12" t="s">
        <v>48</v>
      </c>
      <c r="D573" s="12" t="s">
        <v>386</v>
      </c>
      <c r="E573" s="12" t="s">
        <v>1604</v>
      </c>
      <c r="F573" s="12" t="s">
        <v>48</v>
      </c>
      <c r="G573" s="12" t="s">
        <v>1666</v>
      </c>
      <c r="H573" s="107" t="s">
        <v>1667</v>
      </c>
      <c r="I573" s="12" t="s">
        <v>53</v>
      </c>
      <c r="J573" s="12" t="s">
        <v>54</v>
      </c>
      <c r="K573" s="12" t="s">
        <v>294</v>
      </c>
      <c r="L573" s="12" t="s">
        <v>68</v>
      </c>
      <c r="M573" s="95">
        <v>46111</v>
      </c>
      <c r="N573" s="12" t="s">
        <v>71</v>
      </c>
      <c r="O573" s="96" t="s">
        <v>48</v>
      </c>
      <c r="P573" s="12"/>
      <c r="Q573" s="13">
        <v>1158835.9099999999</v>
      </c>
      <c r="R573" s="12" t="s">
        <v>56</v>
      </c>
      <c r="S573" s="96">
        <v>0</v>
      </c>
      <c r="T573" s="12" t="s">
        <v>48</v>
      </c>
      <c r="U573" s="96" t="s">
        <v>3</v>
      </c>
      <c r="V573" s="96">
        <v>3905</v>
      </c>
      <c r="W573" s="96">
        <v>10</v>
      </c>
      <c r="X573" s="14">
        <v>609523.22</v>
      </c>
      <c r="Y573" s="14">
        <v>609523.22</v>
      </c>
      <c r="Z573" s="15" t="s">
        <v>57</v>
      </c>
      <c r="AA573" s="12" t="s">
        <v>48</v>
      </c>
      <c r="AB573" s="12" t="s">
        <v>48</v>
      </c>
      <c r="AC573" s="12" t="s">
        <v>58</v>
      </c>
      <c r="AD573" s="12" t="s">
        <v>2</v>
      </c>
      <c r="AE573" s="12" t="s">
        <v>2</v>
      </c>
      <c r="AF573" s="12" t="s">
        <v>59</v>
      </c>
      <c r="AG573" s="96">
        <v>19</v>
      </c>
      <c r="AH573" s="12" t="s">
        <v>48</v>
      </c>
      <c r="AI573" s="12" t="s">
        <v>48</v>
      </c>
    </row>
    <row r="574" spans="2:35" ht="14.5" x14ac:dyDescent="0.35">
      <c r="B574" s="107" t="s">
        <v>1668</v>
      </c>
      <c r="C574" s="12" t="s">
        <v>48</v>
      </c>
      <c r="D574" s="12" t="s">
        <v>386</v>
      </c>
      <c r="E574" s="12" t="s">
        <v>1604</v>
      </c>
      <c r="F574" s="12" t="s">
        <v>48</v>
      </c>
      <c r="G574" s="12" t="s">
        <v>1669</v>
      </c>
      <c r="H574" s="107" t="s">
        <v>1670</v>
      </c>
      <c r="I574" s="12" t="s">
        <v>53</v>
      </c>
      <c r="J574" s="12" t="s">
        <v>54</v>
      </c>
      <c r="K574" s="12" t="s">
        <v>55</v>
      </c>
      <c r="L574" s="12"/>
      <c r="M574" s="95" t="s">
        <v>48</v>
      </c>
      <c r="N574" s="12"/>
      <c r="O574" s="96" t="s">
        <v>48</v>
      </c>
      <c r="P574" s="12"/>
      <c r="Q574" s="13">
        <v>0</v>
      </c>
      <c r="R574" s="12"/>
      <c r="S574" s="96">
        <v>0</v>
      </c>
      <c r="T574" s="12" t="s">
        <v>48</v>
      </c>
      <c r="U574" s="96">
        <v>0</v>
      </c>
      <c r="V574" s="96">
        <v>0</v>
      </c>
      <c r="W574" s="96">
        <v>0</v>
      </c>
      <c r="X574" s="14">
        <v>0</v>
      </c>
      <c r="Y574" s="14">
        <v>0</v>
      </c>
      <c r="Z574" s="15" t="s">
        <v>57</v>
      </c>
      <c r="AA574" s="12" t="s">
        <v>48</v>
      </c>
      <c r="AB574" s="12" t="s">
        <v>48</v>
      </c>
      <c r="AC574" s="12" t="s">
        <v>58</v>
      </c>
      <c r="AD574" s="12" t="s">
        <v>57</v>
      </c>
      <c r="AE574" s="12" t="s">
        <v>57</v>
      </c>
      <c r="AF574" s="12" t="s">
        <v>80</v>
      </c>
      <c r="AG574" s="96">
        <v>0</v>
      </c>
      <c r="AH574" s="12" t="s">
        <v>48</v>
      </c>
      <c r="AI574" s="12" t="s">
        <v>48</v>
      </c>
    </row>
    <row r="575" spans="2:35" ht="14.5" x14ac:dyDescent="0.35">
      <c r="B575" s="107" t="s">
        <v>1635</v>
      </c>
      <c r="C575" s="12" t="s">
        <v>48</v>
      </c>
      <c r="D575" s="12" t="s">
        <v>386</v>
      </c>
      <c r="E575" s="12" t="s">
        <v>1604</v>
      </c>
      <c r="F575" s="12" t="s">
        <v>48</v>
      </c>
      <c r="G575" s="12" t="s">
        <v>1671</v>
      </c>
      <c r="H575" s="107" t="s">
        <v>1672</v>
      </c>
      <c r="I575" s="12" t="s">
        <v>53</v>
      </c>
      <c r="J575" s="12" t="s">
        <v>128</v>
      </c>
      <c r="K575" s="12" t="s">
        <v>294</v>
      </c>
      <c r="L575" s="12" t="s">
        <v>614</v>
      </c>
      <c r="M575" s="95">
        <v>45594</v>
      </c>
      <c r="N575" s="12" t="s">
        <v>72</v>
      </c>
      <c r="O575" s="96" t="s">
        <v>48</v>
      </c>
      <c r="P575" s="12"/>
      <c r="Q575" s="13">
        <f>X575</f>
        <v>1001341.15</v>
      </c>
      <c r="R575" s="12" t="s">
        <v>72</v>
      </c>
      <c r="S575" s="96">
        <f>Q575/V575</f>
        <v>279.47003907340218</v>
      </c>
      <c r="T575" s="12" t="s">
        <v>48</v>
      </c>
      <c r="U575" s="96">
        <v>0</v>
      </c>
      <c r="V575" s="96">
        <v>3583</v>
      </c>
      <c r="W575" s="96">
        <v>0</v>
      </c>
      <c r="X575" s="14">
        <v>1001341.15</v>
      </c>
      <c r="Y575" s="14">
        <v>0</v>
      </c>
      <c r="Z575" s="15" t="s">
        <v>58</v>
      </c>
      <c r="AA575" s="12" t="s">
        <v>48</v>
      </c>
      <c r="AB575" s="12" t="s">
        <v>48</v>
      </c>
      <c r="AC575" s="12" t="s">
        <v>57</v>
      </c>
      <c r="AD575" s="12" t="s">
        <v>57</v>
      </c>
      <c r="AE575" s="12" t="s">
        <v>57</v>
      </c>
      <c r="AF575" s="12" t="s">
        <v>59</v>
      </c>
      <c r="AG575" s="96">
        <v>13</v>
      </c>
      <c r="AH575" s="12" t="s">
        <v>48</v>
      </c>
      <c r="AI575" s="12" t="s">
        <v>48</v>
      </c>
    </row>
    <row r="576" spans="2:35" ht="14.5" x14ac:dyDescent="0.35">
      <c r="B576" s="107" t="s">
        <v>1673</v>
      </c>
      <c r="C576" s="12" t="s">
        <v>48</v>
      </c>
      <c r="D576" s="12" t="s">
        <v>49</v>
      </c>
      <c r="E576" s="12" t="s">
        <v>1604</v>
      </c>
      <c r="F576" s="12" t="s">
        <v>48</v>
      </c>
      <c r="G576" s="12" t="s">
        <v>1674</v>
      </c>
      <c r="H576" s="107" t="s">
        <v>1675</v>
      </c>
      <c r="I576" s="12" t="s">
        <v>78</v>
      </c>
      <c r="J576" s="12" t="s">
        <v>298</v>
      </c>
      <c r="K576" s="12" t="s">
        <v>67</v>
      </c>
      <c r="L576" s="12" t="s">
        <v>614</v>
      </c>
      <c r="M576" s="95">
        <v>45587</v>
      </c>
      <c r="N576" s="12" t="s">
        <v>72</v>
      </c>
      <c r="O576" s="96" t="s">
        <v>48</v>
      </c>
      <c r="P576" s="12"/>
      <c r="Q576" s="13">
        <f>X576</f>
        <v>185487.39</v>
      </c>
      <c r="R576" s="12" t="s">
        <v>72</v>
      </c>
      <c r="S576" s="96">
        <f>Q576/V576</f>
        <v>526.95281250000005</v>
      </c>
      <c r="T576" s="12" t="s">
        <v>48</v>
      </c>
      <c r="U576" s="96">
        <v>0</v>
      </c>
      <c r="V576" s="96">
        <v>352</v>
      </c>
      <c r="W576" s="96">
        <v>6</v>
      </c>
      <c r="X576" s="14">
        <v>185487.39</v>
      </c>
      <c r="Y576" s="14">
        <v>-66466.62</v>
      </c>
      <c r="Z576" s="15" t="s">
        <v>58</v>
      </c>
      <c r="AA576" s="12"/>
      <c r="AB576" s="12" t="s">
        <v>48</v>
      </c>
      <c r="AC576" s="12" t="s">
        <v>58</v>
      </c>
      <c r="AD576" s="12" t="s">
        <v>57</v>
      </c>
      <c r="AE576" s="12" t="s">
        <v>57</v>
      </c>
      <c r="AF576" s="12" t="s">
        <v>59</v>
      </c>
      <c r="AG576" s="96">
        <v>2</v>
      </c>
      <c r="AH576" s="12" t="s">
        <v>48</v>
      </c>
      <c r="AI576" s="12" t="s">
        <v>48</v>
      </c>
    </row>
    <row r="577" spans="2:35" ht="14.5" x14ac:dyDescent="0.35">
      <c r="B577" s="107" t="s">
        <v>427</v>
      </c>
      <c r="C577" s="12" t="s">
        <v>48</v>
      </c>
      <c r="D577" s="12" t="s">
        <v>386</v>
      </c>
      <c r="E577" s="12" t="s">
        <v>1604</v>
      </c>
      <c r="F577" s="12" t="s">
        <v>48</v>
      </c>
      <c r="G577" s="12" t="s">
        <v>1676</v>
      </c>
      <c r="H577" s="107" t="s">
        <v>1677</v>
      </c>
      <c r="I577" s="12" t="s">
        <v>78</v>
      </c>
      <c r="J577" s="12" t="s">
        <v>54</v>
      </c>
      <c r="K577" s="12" t="s">
        <v>55</v>
      </c>
      <c r="L577" s="12"/>
      <c r="M577" s="95" t="s">
        <v>48</v>
      </c>
      <c r="N577" s="12"/>
      <c r="O577" s="96" t="s">
        <v>48</v>
      </c>
      <c r="P577" s="12"/>
      <c r="Q577" s="13">
        <v>0</v>
      </c>
      <c r="R577" s="12"/>
      <c r="S577" s="96">
        <v>0</v>
      </c>
      <c r="T577" s="12" t="s">
        <v>48</v>
      </c>
      <c r="U577" s="96">
        <v>0</v>
      </c>
      <c r="V577" s="96">
        <v>0</v>
      </c>
      <c r="W577" s="96">
        <v>0</v>
      </c>
      <c r="X577" s="14">
        <v>0</v>
      </c>
      <c r="Y577" s="14">
        <v>0</v>
      </c>
      <c r="Z577" s="15" t="s">
        <v>57</v>
      </c>
      <c r="AA577" s="12" t="s">
        <v>48</v>
      </c>
      <c r="AB577" s="12" t="s">
        <v>48</v>
      </c>
      <c r="AC577" s="12" t="s">
        <v>57</v>
      </c>
      <c r="AD577" s="12" t="s">
        <v>57</v>
      </c>
      <c r="AE577" s="12" t="s">
        <v>57</v>
      </c>
      <c r="AF577" s="12" t="s">
        <v>80</v>
      </c>
      <c r="AG577" s="96">
        <v>0</v>
      </c>
      <c r="AH577" s="12" t="s">
        <v>48</v>
      </c>
      <c r="AI577" s="12" t="s">
        <v>48</v>
      </c>
    </row>
    <row r="578" spans="2:35" ht="14.5" x14ac:dyDescent="0.35">
      <c r="B578" s="107" t="s">
        <v>1617</v>
      </c>
      <c r="C578" s="12" t="s">
        <v>48</v>
      </c>
      <c r="D578" s="12" t="s">
        <v>386</v>
      </c>
      <c r="E578" s="12" t="s">
        <v>1604</v>
      </c>
      <c r="F578" s="12" t="s">
        <v>48</v>
      </c>
      <c r="G578" s="12" t="s">
        <v>1678</v>
      </c>
      <c r="H578" s="107" t="s">
        <v>1619</v>
      </c>
      <c r="I578" s="12" t="s">
        <v>78</v>
      </c>
      <c r="J578" s="12" t="s">
        <v>128</v>
      </c>
      <c r="K578" s="12" t="s">
        <v>67</v>
      </c>
      <c r="L578" s="12" t="s">
        <v>68</v>
      </c>
      <c r="M578" s="95">
        <v>46367</v>
      </c>
      <c r="N578" s="12" t="s">
        <v>71</v>
      </c>
      <c r="O578" s="96" t="s">
        <v>48</v>
      </c>
      <c r="P578" s="12"/>
      <c r="Q578" s="13">
        <v>122081.01</v>
      </c>
      <c r="R578" s="12" t="s">
        <v>56</v>
      </c>
      <c r="S578" s="96">
        <f>Q578/V578</f>
        <v>338.17454293628805</v>
      </c>
      <c r="T578" s="12" t="s">
        <v>48</v>
      </c>
      <c r="U578" s="96">
        <v>1125</v>
      </c>
      <c r="V578" s="96">
        <v>361</v>
      </c>
      <c r="W578" s="96">
        <v>0</v>
      </c>
      <c r="X578" s="14">
        <v>800</v>
      </c>
      <c r="Y578" s="14">
        <v>800</v>
      </c>
      <c r="Z578" s="15" t="s">
        <v>57</v>
      </c>
      <c r="AA578" s="12" t="s">
        <v>48</v>
      </c>
      <c r="AB578" s="12" t="s">
        <v>48</v>
      </c>
      <c r="AC578" s="12" t="s">
        <v>57</v>
      </c>
      <c r="AD578" s="12" t="s">
        <v>57</v>
      </c>
      <c r="AE578" s="12" t="s">
        <v>57</v>
      </c>
      <c r="AF578" s="12" t="s">
        <v>80</v>
      </c>
      <c r="AG578" s="96">
        <v>3</v>
      </c>
      <c r="AH578" s="12" t="s">
        <v>48</v>
      </c>
      <c r="AI578" s="12" t="s">
        <v>48</v>
      </c>
    </row>
    <row r="579" spans="2:35" ht="14.5" x14ac:dyDescent="0.35">
      <c r="B579" s="12" t="s">
        <v>1656</v>
      </c>
      <c r="C579" s="12" t="s">
        <v>48</v>
      </c>
      <c r="D579" s="12" t="s">
        <v>386</v>
      </c>
      <c r="E579" s="12" t="s">
        <v>1604</v>
      </c>
      <c r="F579" s="12" t="s">
        <v>48</v>
      </c>
      <c r="G579" s="12" t="s">
        <v>1679</v>
      </c>
      <c r="H579" s="12" t="s">
        <v>1680</v>
      </c>
      <c r="I579" s="12" t="s">
        <v>78</v>
      </c>
      <c r="J579" s="12" t="s">
        <v>66</v>
      </c>
      <c r="K579" s="12" t="s">
        <v>55</v>
      </c>
      <c r="L579" s="12"/>
      <c r="M579" s="118" t="s">
        <v>48</v>
      </c>
      <c r="N579" s="12"/>
      <c r="O579" s="96" t="s">
        <v>48</v>
      </c>
      <c r="P579" s="12"/>
      <c r="Q579" s="13">
        <v>0</v>
      </c>
      <c r="R579" s="12"/>
      <c r="S579" s="96">
        <v>0</v>
      </c>
      <c r="T579" s="12" t="s">
        <v>48</v>
      </c>
      <c r="U579" s="96">
        <v>0</v>
      </c>
      <c r="V579" s="96">
        <v>0</v>
      </c>
      <c r="W579" s="96">
        <v>0</v>
      </c>
      <c r="X579" s="14">
        <v>0</v>
      </c>
      <c r="Y579" s="14">
        <v>0</v>
      </c>
      <c r="Z579" s="15" t="s">
        <v>57</v>
      </c>
      <c r="AA579" s="12" t="s">
        <v>48</v>
      </c>
      <c r="AB579" s="12" t="s">
        <v>48</v>
      </c>
      <c r="AC579" s="12" t="s">
        <v>58</v>
      </c>
      <c r="AD579" s="12" t="s">
        <v>57</v>
      </c>
      <c r="AE579" s="12" t="s">
        <v>57</v>
      </c>
      <c r="AF579" s="12" t="s">
        <v>80</v>
      </c>
      <c r="AG579" s="96">
        <v>0</v>
      </c>
      <c r="AH579" s="12" t="s">
        <v>48</v>
      </c>
      <c r="AI579" s="12" t="s">
        <v>48</v>
      </c>
    </row>
    <row r="580" spans="2:35" ht="14.5" x14ac:dyDescent="0.35">
      <c r="B580" s="107" t="s">
        <v>1681</v>
      </c>
      <c r="C580" s="12" t="s">
        <v>48</v>
      </c>
      <c r="D580" s="12" t="s">
        <v>49</v>
      </c>
      <c r="E580" s="12" t="s">
        <v>1604</v>
      </c>
      <c r="F580" s="12" t="s">
        <v>48</v>
      </c>
      <c r="G580" s="12" t="s">
        <v>1682</v>
      </c>
      <c r="H580" s="107" t="s">
        <v>1683</v>
      </c>
      <c r="I580" s="12" t="s">
        <v>78</v>
      </c>
      <c r="J580" s="12" t="s">
        <v>298</v>
      </c>
      <c r="K580" s="12" t="s">
        <v>294</v>
      </c>
      <c r="L580" s="12" t="s">
        <v>68</v>
      </c>
      <c r="M580" s="95">
        <v>46066</v>
      </c>
      <c r="N580" s="12" t="s">
        <v>71</v>
      </c>
      <c r="O580" s="96" t="s">
        <v>48</v>
      </c>
      <c r="P580" s="12"/>
      <c r="Q580" s="13">
        <v>150063</v>
      </c>
      <c r="R580" s="12" t="s">
        <v>56</v>
      </c>
      <c r="S580" s="96">
        <f>Q580/V580</f>
        <v>461.7323076923077</v>
      </c>
      <c r="T580" s="12" t="s">
        <v>48</v>
      </c>
      <c r="U580" s="96">
        <v>534</v>
      </c>
      <c r="V580" s="96">
        <v>325</v>
      </c>
      <c r="W580" s="96">
        <v>0</v>
      </c>
      <c r="X580" s="14">
        <v>119</v>
      </c>
      <c r="Y580" s="14">
        <v>0</v>
      </c>
      <c r="Z580" s="15" t="s">
        <v>57</v>
      </c>
      <c r="AA580" s="12" t="s">
        <v>48</v>
      </c>
      <c r="AB580" s="12" t="s">
        <v>48</v>
      </c>
      <c r="AC580" s="12" t="s">
        <v>58</v>
      </c>
      <c r="AD580" s="12" t="s">
        <v>57</v>
      </c>
      <c r="AE580" s="12" t="s">
        <v>57</v>
      </c>
      <c r="AF580" s="12" t="s">
        <v>80</v>
      </c>
      <c r="AG580" s="96">
        <v>1</v>
      </c>
      <c r="AH580" s="12" t="s">
        <v>48</v>
      </c>
      <c r="AI580" s="12" t="s">
        <v>48</v>
      </c>
    </row>
    <row r="581" spans="2:35" ht="14.5" x14ac:dyDescent="0.35">
      <c r="B581" s="107" t="s">
        <v>1684</v>
      </c>
      <c r="C581" s="12" t="s">
        <v>48</v>
      </c>
      <c r="D581" s="12" t="s">
        <v>386</v>
      </c>
      <c r="E581" s="12" t="s">
        <v>1604</v>
      </c>
      <c r="F581" s="12" t="s">
        <v>48</v>
      </c>
      <c r="G581" s="12" t="s">
        <v>1685</v>
      </c>
      <c r="H581" s="107" t="s">
        <v>1686</v>
      </c>
      <c r="I581" s="12" t="s">
        <v>78</v>
      </c>
      <c r="J581" s="12" t="s">
        <v>54</v>
      </c>
      <c r="K581" s="12" t="s">
        <v>67</v>
      </c>
      <c r="L581" s="12" t="s">
        <v>349</v>
      </c>
      <c r="M581" s="95">
        <v>45656</v>
      </c>
      <c r="N581" s="12" t="s">
        <v>72</v>
      </c>
      <c r="O581" s="96" t="s">
        <v>48</v>
      </c>
      <c r="P581" s="12"/>
      <c r="Q581" s="13">
        <f>X581</f>
        <v>529744</v>
      </c>
      <c r="R581" s="12" t="s">
        <v>72</v>
      </c>
      <c r="S581" s="96">
        <f>Q581/V581</f>
        <v>354.81848626925654</v>
      </c>
      <c r="T581" s="12" t="s">
        <v>48</v>
      </c>
      <c r="U581" s="13">
        <v>5547</v>
      </c>
      <c r="V581" s="96">
        <v>1493</v>
      </c>
      <c r="W581" s="96">
        <v>7</v>
      </c>
      <c r="X581" s="18">
        <v>529744</v>
      </c>
      <c r="Y581" s="18">
        <v>0</v>
      </c>
      <c r="Z581" s="15" t="s">
        <v>58</v>
      </c>
      <c r="AA581" s="12" t="s">
        <v>48</v>
      </c>
      <c r="AB581" s="12" t="s">
        <v>48</v>
      </c>
      <c r="AC581" s="12" t="s">
        <v>57</v>
      </c>
      <c r="AD581" s="12" t="s">
        <v>57</v>
      </c>
      <c r="AE581" s="12" t="s">
        <v>57</v>
      </c>
      <c r="AF581" s="12" t="s">
        <v>80</v>
      </c>
      <c r="AG581" s="96">
        <v>7</v>
      </c>
      <c r="AH581" s="12" t="s">
        <v>48</v>
      </c>
      <c r="AI581" s="12" t="s">
        <v>48</v>
      </c>
    </row>
    <row r="582" spans="2:35" ht="14.5" x14ac:dyDescent="0.35">
      <c r="B582" s="107" t="s">
        <v>1687</v>
      </c>
      <c r="C582" s="12" t="s">
        <v>48</v>
      </c>
      <c r="D582" s="12" t="s">
        <v>386</v>
      </c>
      <c r="E582" s="12" t="s">
        <v>1604</v>
      </c>
      <c r="F582" s="12" t="s">
        <v>48</v>
      </c>
      <c r="G582" s="12" t="s">
        <v>1688</v>
      </c>
      <c r="H582" s="107" t="s">
        <v>1689</v>
      </c>
      <c r="I582" s="12" t="s">
        <v>78</v>
      </c>
      <c r="J582" s="12" t="s">
        <v>128</v>
      </c>
      <c r="K582" s="12" t="s">
        <v>67</v>
      </c>
      <c r="L582" s="12" t="s">
        <v>68</v>
      </c>
      <c r="M582" s="95">
        <v>46338</v>
      </c>
      <c r="N582" s="12" t="s">
        <v>71</v>
      </c>
      <c r="O582" s="96" t="s">
        <v>48</v>
      </c>
      <c r="P582" s="12"/>
      <c r="Q582" s="13">
        <v>1120595.58</v>
      </c>
      <c r="R582" s="12" t="s">
        <v>56</v>
      </c>
      <c r="S582" s="96">
        <f>Q582/V582</f>
        <v>444.15203329369803</v>
      </c>
      <c r="T582" s="12" t="s">
        <v>48</v>
      </c>
      <c r="U582" s="96" t="s">
        <v>3</v>
      </c>
      <c r="V582" s="96">
        <v>2523</v>
      </c>
      <c r="W582" s="96">
        <v>23</v>
      </c>
      <c r="X582" s="14">
        <v>1693.31</v>
      </c>
      <c r="Y582" s="14">
        <v>446.15</v>
      </c>
      <c r="Z582" s="15" t="s">
        <v>57</v>
      </c>
      <c r="AA582" s="12" t="s">
        <v>48</v>
      </c>
      <c r="AB582" s="12" t="s">
        <v>48</v>
      </c>
      <c r="AC582" s="12" t="s">
        <v>57</v>
      </c>
      <c r="AD582" s="12" t="s">
        <v>57</v>
      </c>
      <c r="AE582" s="12" t="s">
        <v>57</v>
      </c>
      <c r="AF582" s="12" t="s">
        <v>80</v>
      </c>
      <c r="AG582" s="96">
        <v>17</v>
      </c>
      <c r="AH582" s="12" t="s">
        <v>48</v>
      </c>
      <c r="AI582" s="12" t="s">
        <v>48</v>
      </c>
    </row>
    <row r="583" spans="2:35" ht="14.5" x14ac:dyDescent="0.35">
      <c r="B583" s="12" t="s">
        <v>1656</v>
      </c>
      <c r="C583" s="12" t="s">
        <v>48</v>
      </c>
      <c r="D583" s="12" t="s">
        <v>386</v>
      </c>
      <c r="E583" s="12" t="s">
        <v>1604</v>
      </c>
      <c r="F583" s="12" t="s">
        <v>48</v>
      </c>
      <c r="G583" s="94" t="s">
        <v>1690</v>
      </c>
      <c r="H583" s="12" t="s">
        <v>1691</v>
      </c>
      <c r="I583" s="12" t="s">
        <v>78</v>
      </c>
      <c r="J583" s="12" t="s">
        <v>66</v>
      </c>
      <c r="K583" s="12" t="s">
        <v>294</v>
      </c>
      <c r="L583" s="12" t="s">
        <v>68</v>
      </c>
      <c r="M583" s="95" t="s">
        <v>1692</v>
      </c>
      <c r="N583" s="12" t="s">
        <v>71</v>
      </c>
      <c r="O583" s="96" t="s">
        <v>48</v>
      </c>
      <c r="P583" s="12"/>
      <c r="Q583" s="13">
        <v>2142252.81</v>
      </c>
      <c r="R583" s="12" t="s">
        <v>56</v>
      </c>
      <c r="S583" s="96">
        <f>Q583/V583</f>
        <v>406.57673372556462</v>
      </c>
      <c r="T583" s="12" t="s">
        <v>48</v>
      </c>
      <c r="U583" s="96">
        <v>4737</v>
      </c>
      <c r="V583" s="96">
        <v>5269</v>
      </c>
      <c r="W583" s="96">
        <v>21</v>
      </c>
      <c r="X583" s="14">
        <v>27122.17</v>
      </c>
      <c r="Y583" s="14">
        <v>26124.28</v>
      </c>
      <c r="Z583" s="15" t="s">
        <v>57</v>
      </c>
      <c r="AA583" s="12" t="s">
        <v>48</v>
      </c>
      <c r="AB583" s="12" t="s">
        <v>48</v>
      </c>
      <c r="AC583" s="12" t="s">
        <v>57</v>
      </c>
      <c r="AD583" s="12" t="s">
        <v>57</v>
      </c>
      <c r="AE583" s="12" t="s">
        <v>57</v>
      </c>
      <c r="AF583" s="12" t="s">
        <v>80</v>
      </c>
      <c r="AG583" s="96">
        <v>30</v>
      </c>
      <c r="AH583" s="12" t="s">
        <v>48</v>
      </c>
      <c r="AI583" s="12" t="s">
        <v>48</v>
      </c>
    </row>
    <row r="584" spans="2:35" ht="14.5" x14ac:dyDescent="0.35">
      <c r="B584" s="12" t="s">
        <v>1656</v>
      </c>
      <c r="C584" s="12" t="s">
        <v>48</v>
      </c>
      <c r="D584" s="12" t="s">
        <v>386</v>
      </c>
      <c r="E584" s="12" t="s">
        <v>1604</v>
      </c>
      <c r="F584" s="12" t="s">
        <v>48</v>
      </c>
      <c r="G584" s="94" t="s">
        <v>1693</v>
      </c>
      <c r="H584" s="12" t="s">
        <v>1694</v>
      </c>
      <c r="I584" s="12" t="s">
        <v>78</v>
      </c>
      <c r="J584" s="12" t="s">
        <v>66</v>
      </c>
      <c r="K584" s="12" t="s">
        <v>593</v>
      </c>
      <c r="L584" s="12"/>
      <c r="M584" s="95" t="s">
        <v>48</v>
      </c>
      <c r="N584" s="12"/>
      <c r="O584" s="96" t="s">
        <v>48</v>
      </c>
      <c r="P584" s="12"/>
      <c r="Q584" s="17">
        <v>0</v>
      </c>
      <c r="R584" s="12"/>
      <c r="S584" s="96">
        <v>0</v>
      </c>
      <c r="T584" s="12" t="s">
        <v>48</v>
      </c>
      <c r="U584" s="96">
        <v>0</v>
      </c>
      <c r="V584" s="96">
        <v>0</v>
      </c>
      <c r="W584" s="96">
        <v>0</v>
      </c>
      <c r="X584" s="16">
        <v>0</v>
      </c>
      <c r="Y584" s="16">
        <v>0</v>
      </c>
      <c r="Z584" s="15" t="s">
        <v>57</v>
      </c>
      <c r="AA584" s="12" t="s">
        <v>48</v>
      </c>
      <c r="AB584" s="12" t="s">
        <v>48</v>
      </c>
      <c r="AC584" s="12" t="s">
        <v>58</v>
      </c>
      <c r="AD584" s="12" t="s">
        <v>57</v>
      </c>
      <c r="AE584" s="12" t="s">
        <v>57</v>
      </c>
      <c r="AF584" s="12" t="s">
        <v>80</v>
      </c>
      <c r="AG584" s="96">
        <v>0</v>
      </c>
      <c r="AH584" s="12" t="s">
        <v>48</v>
      </c>
      <c r="AI584" s="12" t="s">
        <v>48</v>
      </c>
    </row>
    <row r="585" spans="2:35" ht="14.5" x14ac:dyDescent="0.35">
      <c r="B585" s="107" t="s">
        <v>1695</v>
      </c>
      <c r="C585" s="12" t="s">
        <v>48</v>
      </c>
      <c r="D585" s="12" t="s">
        <v>386</v>
      </c>
      <c r="E585" s="12" t="s">
        <v>1604</v>
      </c>
      <c r="F585" s="12" t="s">
        <v>48</v>
      </c>
      <c r="G585" s="12" t="s">
        <v>1696</v>
      </c>
      <c r="H585" s="107" t="s">
        <v>1697</v>
      </c>
      <c r="I585" s="12" t="s">
        <v>78</v>
      </c>
      <c r="J585" s="12" t="s">
        <v>128</v>
      </c>
      <c r="K585" s="12" t="s">
        <v>67</v>
      </c>
      <c r="L585" s="12" t="s">
        <v>68</v>
      </c>
      <c r="M585" s="95">
        <v>46266</v>
      </c>
      <c r="N585" s="12" t="s">
        <v>71</v>
      </c>
      <c r="O585" s="96" t="s">
        <v>48</v>
      </c>
      <c r="P585" s="12"/>
      <c r="Q585" s="13">
        <v>0</v>
      </c>
      <c r="R585" s="12" t="s">
        <v>56</v>
      </c>
      <c r="S585" s="96">
        <v>0</v>
      </c>
      <c r="T585" s="12" t="s">
        <v>48</v>
      </c>
      <c r="U585" s="96" t="s">
        <v>3</v>
      </c>
      <c r="V585" s="96">
        <v>482</v>
      </c>
      <c r="W585" s="96">
        <v>2</v>
      </c>
      <c r="X585" s="14">
        <v>1469.52</v>
      </c>
      <c r="Y585" s="14">
        <v>1469.52</v>
      </c>
      <c r="Z585" s="15" t="s">
        <v>57</v>
      </c>
      <c r="AA585" s="12" t="s">
        <v>48</v>
      </c>
      <c r="AB585" s="12" t="s">
        <v>48</v>
      </c>
      <c r="AC585" s="12" t="s">
        <v>58</v>
      </c>
      <c r="AD585" s="12" t="s">
        <v>57</v>
      </c>
      <c r="AE585" s="12" t="s">
        <v>57</v>
      </c>
      <c r="AF585" s="12" t="s">
        <v>59</v>
      </c>
      <c r="AG585" s="96">
        <v>3</v>
      </c>
      <c r="AH585" s="12" t="s">
        <v>48</v>
      </c>
      <c r="AI585" s="12" t="s">
        <v>48</v>
      </c>
    </row>
    <row r="586" spans="2:35" ht="14.5" x14ac:dyDescent="0.35">
      <c r="B586" s="107" t="s">
        <v>1684</v>
      </c>
      <c r="C586" s="12" t="s">
        <v>48</v>
      </c>
      <c r="D586" s="12" t="s">
        <v>386</v>
      </c>
      <c r="E586" s="12" t="s">
        <v>1604</v>
      </c>
      <c r="F586" s="12" t="s">
        <v>48</v>
      </c>
      <c r="G586" s="12" t="s">
        <v>1698</v>
      </c>
      <c r="H586" s="107" t="s">
        <v>1699</v>
      </c>
      <c r="I586" s="12" t="s">
        <v>78</v>
      </c>
      <c r="J586" s="12" t="s">
        <v>54</v>
      </c>
      <c r="K586" s="12" t="s">
        <v>67</v>
      </c>
      <c r="L586" s="12" t="s">
        <v>68</v>
      </c>
      <c r="M586" s="95">
        <v>46233</v>
      </c>
      <c r="N586" s="12" t="s">
        <v>71</v>
      </c>
      <c r="O586" s="96" t="s">
        <v>48</v>
      </c>
      <c r="P586" s="12"/>
      <c r="Q586" s="13">
        <v>3384709.53</v>
      </c>
      <c r="R586" s="12" t="s">
        <v>56</v>
      </c>
      <c r="S586" s="96">
        <f>Q586/V586</f>
        <v>6244.8515313653133</v>
      </c>
      <c r="T586" s="12" t="s">
        <v>48</v>
      </c>
      <c r="U586" s="96">
        <v>698</v>
      </c>
      <c r="V586" s="96">
        <v>542</v>
      </c>
      <c r="W586" s="96">
        <v>0</v>
      </c>
      <c r="X586" s="14">
        <v>0</v>
      </c>
      <c r="Y586" s="14">
        <v>0</v>
      </c>
      <c r="Z586" s="15" t="s">
        <v>57</v>
      </c>
      <c r="AA586" s="12" t="s">
        <v>48</v>
      </c>
      <c r="AB586" s="12" t="s">
        <v>48</v>
      </c>
      <c r="AC586" s="12" t="s">
        <v>57</v>
      </c>
      <c r="AD586" s="12" t="s">
        <v>57</v>
      </c>
      <c r="AE586" s="12" t="s">
        <v>57</v>
      </c>
      <c r="AF586" s="12" t="s">
        <v>80</v>
      </c>
      <c r="AG586" s="96">
        <v>4</v>
      </c>
      <c r="AH586" s="12" t="s">
        <v>48</v>
      </c>
      <c r="AI586" s="12" t="s">
        <v>48</v>
      </c>
    </row>
    <row r="587" spans="2:35" ht="14.5" x14ac:dyDescent="0.35">
      <c r="B587" s="107" t="s">
        <v>1665</v>
      </c>
      <c r="C587" s="12" t="s">
        <v>48</v>
      </c>
      <c r="D587" s="12" t="s">
        <v>49</v>
      </c>
      <c r="E587" s="12" t="s">
        <v>1604</v>
      </c>
      <c r="F587" s="12" t="s">
        <v>48</v>
      </c>
      <c r="G587" s="12" t="s">
        <v>1700</v>
      </c>
      <c r="H587" s="107" t="s">
        <v>1667</v>
      </c>
      <c r="I587" s="12" t="s">
        <v>78</v>
      </c>
      <c r="J587" s="12" t="s">
        <v>54</v>
      </c>
      <c r="K587" s="12" t="s">
        <v>55</v>
      </c>
      <c r="L587" s="12"/>
      <c r="M587" s="118" t="s">
        <v>48</v>
      </c>
      <c r="N587" s="12"/>
      <c r="O587" s="96" t="s">
        <v>48</v>
      </c>
      <c r="P587" s="12"/>
      <c r="Q587" s="13">
        <v>0</v>
      </c>
      <c r="R587" s="12"/>
      <c r="S587" s="96">
        <v>0</v>
      </c>
      <c r="T587" s="12" t="s">
        <v>48</v>
      </c>
      <c r="U587" s="96">
        <v>0</v>
      </c>
      <c r="V587" s="96">
        <v>0</v>
      </c>
      <c r="W587" s="96">
        <v>0</v>
      </c>
      <c r="X587" s="14">
        <v>0</v>
      </c>
      <c r="Y587" s="14">
        <v>0</v>
      </c>
      <c r="Z587" s="15" t="s">
        <v>57</v>
      </c>
      <c r="AA587" s="12" t="s">
        <v>48</v>
      </c>
      <c r="AB587" s="12" t="s">
        <v>48</v>
      </c>
      <c r="AC587" s="12" t="s">
        <v>57</v>
      </c>
      <c r="AD587" s="12" t="s">
        <v>57</v>
      </c>
      <c r="AE587" s="12" t="s">
        <v>57</v>
      </c>
      <c r="AF587" s="12" t="s">
        <v>80</v>
      </c>
      <c r="AG587" s="96">
        <v>0</v>
      </c>
      <c r="AH587" s="12" t="s">
        <v>48</v>
      </c>
      <c r="AI587" s="12" t="s">
        <v>48</v>
      </c>
    </row>
    <row r="588" spans="2:35" ht="14.5" x14ac:dyDescent="0.35">
      <c r="B588" s="107" t="s">
        <v>1668</v>
      </c>
      <c r="C588" s="12" t="s">
        <v>48</v>
      </c>
      <c r="D588" s="12" t="s">
        <v>386</v>
      </c>
      <c r="E588" s="12" t="s">
        <v>1604</v>
      </c>
      <c r="F588" s="12" t="s">
        <v>48</v>
      </c>
      <c r="G588" s="12" t="s">
        <v>1701</v>
      </c>
      <c r="H588" s="107" t="s">
        <v>1670</v>
      </c>
      <c r="I588" s="12" t="s">
        <v>78</v>
      </c>
      <c r="J588" s="12" t="s">
        <v>128</v>
      </c>
      <c r="K588" s="12" t="s">
        <v>67</v>
      </c>
      <c r="L588" s="12" t="s">
        <v>614</v>
      </c>
      <c r="M588" s="95">
        <v>45446</v>
      </c>
      <c r="N588" s="12" t="s">
        <v>72</v>
      </c>
      <c r="O588" s="96" t="s">
        <v>48</v>
      </c>
      <c r="P588" s="12"/>
      <c r="Q588" s="13">
        <f>X588</f>
        <v>318358.03000000003</v>
      </c>
      <c r="R588" s="12" t="s">
        <v>72</v>
      </c>
      <c r="S588" s="96">
        <f>Q588/V588</f>
        <v>393.52043263288016</v>
      </c>
      <c r="T588" s="12" t="s">
        <v>48</v>
      </c>
      <c r="U588" s="96">
        <v>755</v>
      </c>
      <c r="V588" s="96">
        <v>809</v>
      </c>
      <c r="W588" s="96">
        <v>10</v>
      </c>
      <c r="X588" s="14">
        <v>318358.03000000003</v>
      </c>
      <c r="Y588" s="14">
        <v>-34.67</v>
      </c>
      <c r="Z588" s="15" t="s">
        <v>57</v>
      </c>
      <c r="AA588" s="12" t="s">
        <v>48</v>
      </c>
      <c r="AB588" s="12" t="s">
        <v>48</v>
      </c>
      <c r="AC588" s="12" t="s">
        <v>57</v>
      </c>
      <c r="AD588" s="12" t="s">
        <v>57</v>
      </c>
      <c r="AE588" s="12" t="s">
        <v>57</v>
      </c>
      <c r="AF588" s="12" t="s">
        <v>80</v>
      </c>
      <c r="AG588" s="96">
        <v>4</v>
      </c>
      <c r="AH588" s="12" t="s">
        <v>48</v>
      </c>
      <c r="AI588" s="12" t="s">
        <v>48</v>
      </c>
    </row>
    <row r="589" spans="2:35" ht="14.5" x14ac:dyDescent="0.35">
      <c r="B589" s="107" t="s">
        <v>990</v>
      </c>
      <c r="C589" s="12" t="s">
        <v>48</v>
      </c>
      <c r="D589" s="12" t="s">
        <v>102</v>
      </c>
      <c r="E589" s="12" t="s">
        <v>102</v>
      </c>
      <c r="F589" s="12" t="s">
        <v>48</v>
      </c>
      <c r="G589" s="12" t="s">
        <v>1702</v>
      </c>
      <c r="H589" s="107" t="s">
        <v>1703</v>
      </c>
      <c r="I589" s="12" t="s">
        <v>53</v>
      </c>
      <c r="J589" s="12" t="s">
        <v>128</v>
      </c>
      <c r="K589" s="12" t="s">
        <v>593</v>
      </c>
      <c r="L589" s="12"/>
      <c r="M589" s="95" t="s">
        <v>48</v>
      </c>
      <c r="N589" s="12"/>
      <c r="O589" s="96" t="s">
        <v>48</v>
      </c>
      <c r="P589" s="12"/>
      <c r="Q589" s="13">
        <v>0</v>
      </c>
      <c r="R589" s="12"/>
      <c r="S589" s="96">
        <v>0</v>
      </c>
      <c r="T589" s="12" t="s">
        <v>48</v>
      </c>
      <c r="U589" s="96">
        <v>0</v>
      </c>
      <c r="V589" s="96">
        <v>0</v>
      </c>
      <c r="W589" s="96">
        <v>0</v>
      </c>
      <c r="X589" s="14">
        <v>0</v>
      </c>
      <c r="Y589" s="14">
        <v>0</v>
      </c>
      <c r="Z589" s="15" t="s">
        <v>57</v>
      </c>
      <c r="AA589" s="12" t="s">
        <v>48</v>
      </c>
      <c r="AB589" s="12" t="s">
        <v>48</v>
      </c>
      <c r="AC589" s="12" t="s">
        <v>57</v>
      </c>
      <c r="AD589" s="12" t="s">
        <v>57</v>
      </c>
      <c r="AE589" s="12" t="s">
        <v>57</v>
      </c>
      <c r="AF589" s="12" t="s">
        <v>59</v>
      </c>
      <c r="AG589" s="96">
        <v>0</v>
      </c>
      <c r="AH589" s="12" t="s">
        <v>48</v>
      </c>
      <c r="AI589" s="12" t="s">
        <v>48</v>
      </c>
    </row>
    <row r="590" spans="2:35" ht="14.5" x14ac:dyDescent="0.35">
      <c r="B590" s="107" t="s">
        <v>1002</v>
      </c>
      <c r="C590" s="12" t="s">
        <v>48</v>
      </c>
      <c r="D590" s="12" t="s">
        <v>102</v>
      </c>
      <c r="E590" s="12" t="s">
        <v>102</v>
      </c>
      <c r="F590" s="12" t="s">
        <v>48</v>
      </c>
      <c r="G590" s="12" t="s">
        <v>1704</v>
      </c>
      <c r="H590" s="107" t="s">
        <v>1705</v>
      </c>
      <c r="I590" s="12" t="s">
        <v>53</v>
      </c>
      <c r="J590" s="12" t="s">
        <v>128</v>
      </c>
      <c r="K590" s="12" t="s">
        <v>67</v>
      </c>
      <c r="L590" s="12" t="s">
        <v>68</v>
      </c>
      <c r="M590" s="95">
        <v>46171</v>
      </c>
      <c r="N590" s="12" t="s">
        <v>71</v>
      </c>
      <c r="O590" s="96" t="s">
        <v>48</v>
      </c>
      <c r="P590" s="12"/>
      <c r="Q590" s="13">
        <v>0</v>
      </c>
      <c r="R590" s="12" t="s">
        <v>56</v>
      </c>
      <c r="S590" s="96">
        <v>0</v>
      </c>
      <c r="T590" s="12" t="s">
        <v>48</v>
      </c>
      <c r="U590" s="13" t="s">
        <v>3</v>
      </c>
      <c r="V590" s="96">
        <v>3099</v>
      </c>
      <c r="W590" s="96">
        <v>8</v>
      </c>
      <c r="X590" s="14">
        <v>8930.2999999999993</v>
      </c>
      <c r="Y590" s="14">
        <v>1901.58</v>
      </c>
      <c r="Z590" s="15" t="s">
        <v>57</v>
      </c>
      <c r="AA590" s="12" t="s">
        <v>48</v>
      </c>
      <c r="AB590" s="12" t="s">
        <v>48</v>
      </c>
      <c r="AC590" s="12" t="s">
        <v>57</v>
      </c>
      <c r="AD590" s="12" t="s">
        <v>2</v>
      </c>
      <c r="AE590" s="12" t="s">
        <v>2</v>
      </c>
      <c r="AF590" s="12" t="s">
        <v>59</v>
      </c>
      <c r="AG590" s="118">
        <v>0</v>
      </c>
      <c r="AH590" s="12" t="s">
        <v>48</v>
      </c>
      <c r="AI590" s="12" t="s">
        <v>48</v>
      </c>
    </row>
    <row r="591" spans="2:35" ht="14.5" x14ac:dyDescent="0.35">
      <c r="B591" s="107" t="s">
        <v>993</v>
      </c>
      <c r="C591" s="12" t="s">
        <v>48</v>
      </c>
      <c r="D591" s="12" t="s">
        <v>102</v>
      </c>
      <c r="E591" s="12" t="s">
        <v>102</v>
      </c>
      <c r="F591" s="12" t="s">
        <v>48</v>
      </c>
      <c r="G591" s="94" t="s">
        <v>1706</v>
      </c>
      <c r="H591" s="107" t="s">
        <v>1707</v>
      </c>
      <c r="I591" s="12" t="s">
        <v>53</v>
      </c>
      <c r="J591" s="12" t="s">
        <v>298</v>
      </c>
      <c r="K591" s="12" t="s">
        <v>593</v>
      </c>
      <c r="L591" s="12"/>
      <c r="M591" s="95" t="s">
        <v>48</v>
      </c>
      <c r="N591" s="12"/>
      <c r="O591" s="96" t="s">
        <v>48</v>
      </c>
      <c r="P591" s="12"/>
      <c r="Q591" s="13">
        <v>0</v>
      </c>
      <c r="R591" s="12"/>
      <c r="S591" s="96">
        <v>0</v>
      </c>
      <c r="T591" s="12" t="s">
        <v>48</v>
      </c>
      <c r="U591" s="96">
        <v>0</v>
      </c>
      <c r="V591" s="96">
        <v>0</v>
      </c>
      <c r="W591" s="96">
        <v>0</v>
      </c>
      <c r="X591" s="14">
        <v>0</v>
      </c>
      <c r="Y591" s="14">
        <v>0</v>
      </c>
      <c r="Z591" s="15" t="s">
        <v>57</v>
      </c>
      <c r="AA591" s="12" t="s">
        <v>48</v>
      </c>
      <c r="AB591" s="12" t="s">
        <v>48</v>
      </c>
      <c r="AC591" s="12" t="s">
        <v>57</v>
      </c>
      <c r="AD591" s="12" t="s">
        <v>57</v>
      </c>
      <c r="AE591" s="12" t="s">
        <v>57</v>
      </c>
      <c r="AF591" s="12" t="s">
        <v>59</v>
      </c>
      <c r="AG591" s="96">
        <v>0</v>
      </c>
      <c r="AH591" s="12" t="s">
        <v>48</v>
      </c>
      <c r="AI591" s="12" t="s">
        <v>48</v>
      </c>
    </row>
    <row r="592" spans="2:35" ht="14.5" x14ac:dyDescent="0.35">
      <c r="B592" s="107" t="s">
        <v>993</v>
      </c>
      <c r="C592" s="12" t="s">
        <v>48</v>
      </c>
      <c r="D592" s="12" t="s">
        <v>102</v>
      </c>
      <c r="E592" s="12" t="s">
        <v>102</v>
      </c>
      <c r="F592" s="12" t="s">
        <v>48</v>
      </c>
      <c r="G592" s="94" t="s">
        <v>1708</v>
      </c>
      <c r="H592" s="107" t="s">
        <v>1709</v>
      </c>
      <c r="I592" s="12" t="s">
        <v>53</v>
      </c>
      <c r="J592" s="12" t="s">
        <v>128</v>
      </c>
      <c r="K592" s="12" t="s">
        <v>593</v>
      </c>
      <c r="L592" s="12"/>
      <c r="M592" s="95" t="s">
        <v>48</v>
      </c>
      <c r="N592" s="12"/>
      <c r="O592" s="96" t="s">
        <v>48</v>
      </c>
      <c r="P592" s="12"/>
      <c r="Q592" s="13">
        <v>0</v>
      </c>
      <c r="R592" s="12"/>
      <c r="S592" s="96">
        <v>0</v>
      </c>
      <c r="T592" s="12" t="s">
        <v>48</v>
      </c>
      <c r="U592" s="96">
        <v>0</v>
      </c>
      <c r="V592" s="96">
        <v>0</v>
      </c>
      <c r="W592" s="96">
        <v>0</v>
      </c>
      <c r="X592" s="14">
        <v>0</v>
      </c>
      <c r="Y592" s="14">
        <v>-1666.61</v>
      </c>
      <c r="Z592" s="15" t="s">
        <v>57</v>
      </c>
      <c r="AA592" s="12" t="s">
        <v>48</v>
      </c>
      <c r="AB592" s="12" t="s">
        <v>48</v>
      </c>
      <c r="AC592" s="12" t="s">
        <v>57</v>
      </c>
      <c r="AD592" s="12" t="s">
        <v>57</v>
      </c>
      <c r="AE592" s="12" t="s">
        <v>57</v>
      </c>
      <c r="AF592" s="12" t="s">
        <v>59</v>
      </c>
      <c r="AG592" s="96">
        <v>0</v>
      </c>
      <c r="AH592" s="12" t="s">
        <v>48</v>
      </c>
      <c r="AI592" s="12" t="s">
        <v>48</v>
      </c>
    </row>
    <row r="593" spans="2:35" ht="14.5" x14ac:dyDescent="0.35">
      <c r="B593" s="107" t="s">
        <v>1710</v>
      </c>
      <c r="C593" s="12" t="s">
        <v>48</v>
      </c>
      <c r="D593" s="12" t="s">
        <v>306</v>
      </c>
      <c r="E593" s="12" t="s">
        <v>1711</v>
      </c>
      <c r="F593" s="12" t="s">
        <v>48</v>
      </c>
      <c r="G593" s="12" t="s">
        <v>1712</v>
      </c>
      <c r="H593" s="107" t="s">
        <v>1713</v>
      </c>
      <c r="I593" s="12" t="s">
        <v>53</v>
      </c>
      <c r="J593" s="12" t="s">
        <v>128</v>
      </c>
      <c r="K593" s="12" t="s">
        <v>294</v>
      </c>
      <c r="L593" s="12" t="s">
        <v>68</v>
      </c>
      <c r="M593" s="125">
        <v>46234</v>
      </c>
      <c r="N593" s="12" t="s">
        <v>71</v>
      </c>
      <c r="O593" s="96" t="s">
        <v>48</v>
      </c>
      <c r="P593" s="12"/>
      <c r="Q593" s="13">
        <v>597189.23</v>
      </c>
      <c r="R593" s="12" t="s">
        <v>56</v>
      </c>
      <c r="S593" s="96">
        <v>0</v>
      </c>
      <c r="T593" s="12" t="s">
        <v>48</v>
      </c>
      <c r="U593" s="96" t="s">
        <v>3</v>
      </c>
      <c r="V593" s="96">
        <v>3573</v>
      </c>
      <c r="W593" s="96">
        <v>2</v>
      </c>
      <c r="X593" s="14">
        <v>17861.29</v>
      </c>
      <c r="Y593" s="14">
        <v>16764.650000000001</v>
      </c>
      <c r="Z593" s="15" t="s">
        <v>57</v>
      </c>
      <c r="AA593" s="12" t="s">
        <v>48</v>
      </c>
      <c r="AB593" s="12" t="s">
        <v>48</v>
      </c>
      <c r="AC593" s="12" t="s">
        <v>57</v>
      </c>
      <c r="AD593" s="12" t="s">
        <v>2</v>
      </c>
      <c r="AE593" s="12" t="s">
        <v>2</v>
      </c>
      <c r="AF593" s="12" t="s">
        <v>80</v>
      </c>
      <c r="AG593" s="118">
        <v>13</v>
      </c>
      <c r="AH593" s="12" t="s">
        <v>48</v>
      </c>
      <c r="AI593" s="12" t="s">
        <v>48</v>
      </c>
    </row>
    <row r="594" spans="2:35" ht="14.5" x14ac:dyDescent="0.35">
      <c r="B594" s="107" t="s">
        <v>1714</v>
      </c>
      <c r="C594" s="12" t="s">
        <v>48</v>
      </c>
      <c r="D594" s="12" t="s">
        <v>306</v>
      </c>
      <c r="E594" s="12" t="s">
        <v>1711</v>
      </c>
      <c r="F594" s="12" t="s">
        <v>48</v>
      </c>
      <c r="G594" s="12" t="s">
        <v>1715</v>
      </c>
      <c r="H594" s="107" t="s">
        <v>1716</v>
      </c>
      <c r="I594" s="12" t="s">
        <v>53</v>
      </c>
      <c r="J594" s="12" t="s">
        <v>54</v>
      </c>
      <c r="K594" s="12" t="s">
        <v>593</v>
      </c>
      <c r="L594" s="12"/>
      <c r="M594" s="95" t="s">
        <v>48</v>
      </c>
      <c r="N594" s="12"/>
      <c r="O594" s="96" t="s">
        <v>48</v>
      </c>
      <c r="P594" s="12"/>
      <c r="Q594" s="13">
        <v>0</v>
      </c>
      <c r="R594" s="12"/>
      <c r="S594" s="96">
        <v>0</v>
      </c>
      <c r="T594" s="12" t="s">
        <v>48</v>
      </c>
      <c r="U594" s="96">
        <v>0</v>
      </c>
      <c r="V594" s="96">
        <v>0</v>
      </c>
      <c r="W594" s="96">
        <v>0</v>
      </c>
      <c r="X594" s="14">
        <v>0</v>
      </c>
      <c r="Y594" s="14">
        <v>0</v>
      </c>
      <c r="Z594" s="15" t="s">
        <v>57</v>
      </c>
      <c r="AA594" s="12" t="s">
        <v>48</v>
      </c>
      <c r="AB594" s="12" t="s">
        <v>48</v>
      </c>
      <c r="AC594" s="12" t="s">
        <v>57</v>
      </c>
      <c r="AD594" s="12" t="s">
        <v>57</v>
      </c>
      <c r="AE594" s="12" t="s">
        <v>57</v>
      </c>
      <c r="AF594" s="12" t="s">
        <v>80</v>
      </c>
      <c r="AG594" s="96">
        <v>0</v>
      </c>
      <c r="AH594" s="12" t="s">
        <v>48</v>
      </c>
      <c r="AI594" s="12" t="s">
        <v>48</v>
      </c>
    </row>
    <row r="595" spans="2:35" ht="14.5" x14ac:dyDescent="0.35">
      <c r="B595" s="107" t="s">
        <v>1714</v>
      </c>
      <c r="C595" s="12" t="s">
        <v>48</v>
      </c>
      <c r="D595" s="12" t="s">
        <v>306</v>
      </c>
      <c r="E595" s="12" t="s">
        <v>1711</v>
      </c>
      <c r="F595" s="12" t="s">
        <v>48</v>
      </c>
      <c r="G595" s="12" t="s">
        <v>1717</v>
      </c>
      <c r="H595" s="107" t="s">
        <v>1716</v>
      </c>
      <c r="I595" s="12" t="s">
        <v>53</v>
      </c>
      <c r="J595" s="12" t="s">
        <v>54</v>
      </c>
      <c r="K595" s="12" t="s">
        <v>67</v>
      </c>
      <c r="L595" s="12" t="s">
        <v>614</v>
      </c>
      <c r="M595" s="95">
        <v>45141</v>
      </c>
      <c r="N595" s="12" t="s">
        <v>72</v>
      </c>
      <c r="O595" s="96" t="s">
        <v>48</v>
      </c>
      <c r="P595" s="12"/>
      <c r="Q595" s="13">
        <f t="shared" ref="Q595:Q596" si="17">X595</f>
        <v>25968</v>
      </c>
      <c r="R595" s="12" t="s">
        <v>72</v>
      </c>
      <c r="S595" s="96">
        <f>Q595/V595</f>
        <v>7.6896653834764583</v>
      </c>
      <c r="T595" s="12" t="s">
        <v>48</v>
      </c>
      <c r="U595" s="13">
        <v>0</v>
      </c>
      <c r="V595" s="96">
        <v>3377</v>
      </c>
      <c r="W595" s="96">
        <v>2</v>
      </c>
      <c r="X595" s="14">
        <v>25968</v>
      </c>
      <c r="Y595" s="14">
        <v>0</v>
      </c>
      <c r="Z595" s="16" t="s">
        <v>58</v>
      </c>
      <c r="AA595" s="12" t="s">
        <v>48</v>
      </c>
      <c r="AB595" s="12" t="s">
        <v>48</v>
      </c>
      <c r="AC595" s="12" t="s">
        <v>57</v>
      </c>
      <c r="AD595" s="12" t="s">
        <v>57</v>
      </c>
      <c r="AE595" s="12" t="s">
        <v>57</v>
      </c>
      <c r="AF595" s="12" t="s">
        <v>80</v>
      </c>
      <c r="AG595" s="96">
        <v>13</v>
      </c>
      <c r="AH595" s="12" t="s">
        <v>48</v>
      </c>
      <c r="AI595" s="12" t="s">
        <v>48</v>
      </c>
    </row>
    <row r="596" spans="2:35" ht="14.5" x14ac:dyDescent="0.35">
      <c r="B596" s="107" t="s">
        <v>1718</v>
      </c>
      <c r="C596" s="12" t="s">
        <v>48</v>
      </c>
      <c r="D596" s="12" t="s">
        <v>306</v>
      </c>
      <c r="E596" s="12" t="s">
        <v>1711</v>
      </c>
      <c r="F596" s="12" t="s">
        <v>48</v>
      </c>
      <c r="G596" s="12" t="s">
        <v>1719</v>
      </c>
      <c r="H596" s="107" t="s">
        <v>1720</v>
      </c>
      <c r="I596" s="12" t="s">
        <v>53</v>
      </c>
      <c r="J596" s="12" t="s">
        <v>128</v>
      </c>
      <c r="K596" s="12" t="s">
        <v>67</v>
      </c>
      <c r="L596" s="12" t="s">
        <v>637</v>
      </c>
      <c r="M596" s="95">
        <v>45849</v>
      </c>
      <c r="N596" s="12" t="s">
        <v>72</v>
      </c>
      <c r="O596" s="96" t="s">
        <v>48</v>
      </c>
      <c r="P596" s="12"/>
      <c r="Q596" s="13">
        <f t="shared" si="17"/>
        <v>738609.09</v>
      </c>
      <c r="R596" s="12" t="s">
        <v>72</v>
      </c>
      <c r="S596" s="96">
        <f>Q596/V596</f>
        <v>186.47035849532946</v>
      </c>
      <c r="T596" s="12" t="s">
        <v>48</v>
      </c>
      <c r="U596" s="96">
        <v>0</v>
      </c>
      <c r="V596" s="96">
        <v>3961</v>
      </c>
      <c r="W596" s="96">
        <v>6</v>
      </c>
      <c r="X596" s="14">
        <v>738609.09</v>
      </c>
      <c r="Y596" s="14">
        <v>332262.31</v>
      </c>
      <c r="Z596" s="15" t="s">
        <v>57</v>
      </c>
      <c r="AA596" s="12" t="s">
        <v>48</v>
      </c>
      <c r="AB596" s="12" t="s">
        <v>48</v>
      </c>
      <c r="AC596" s="12" t="s">
        <v>58</v>
      </c>
      <c r="AD596" s="12" t="s">
        <v>57</v>
      </c>
      <c r="AE596" s="12" t="s">
        <v>57</v>
      </c>
      <c r="AF596" s="12" t="s">
        <v>80</v>
      </c>
      <c r="AG596" s="96">
        <v>13</v>
      </c>
      <c r="AH596" s="12" t="s">
        <v>48</v>
      </c>
      <c r="AI596" s="12" t="s">
        <v>48</v>
      </c>
    </row>
    <row r="597" spans="2:35" ht="14.5" x14ac:dyDescent="0.35">
      <c r="B597" s="107" t="s">
        <v>1721</v>
      </c>
      <c r="C597" s="12" t="s">
        <v>48</v>
      </c>
      <c r="D597" s="12" t="s">
        <v>306</v>
      </c>
      <c r="E597" s="12" t="s">
        <v>1711</v>
      </c>
      <c r="F597" s="12" t="s">
        <v>48</v>
      </c>
      <c r="G597" s="12" t="s">
        <v>1722</v>
      </c>
      <c r="H597" s="107" t="s">
        <v>1723</v>
      </c>
      <c r="I597" s="12" t="s">
        <v>78</v>
      </c>
      <c r="J597" s="12" t="s">
        <v>298</v>
      </c>
      <c r="K597" s="12" t="s">
        <v>294</v>
      </c>
      <c r="L597" s="12" t="s">
        <v>614</v>
      </c>
      <c r="M597" s="95">
        <v>45640</v>
      </c>
      <c r="N597" s="12" t="s">
        <v>72</v>
      </c>
      <c r="O597" s="96" t="s">
        <v>48</v>
      </c>
      <c r="P597" s="12"/>
      <c r="Q597" s="17">
        <f>X597</f>
        <v>482520.11</v>
      </c>
      <c r="R597" s="12" t="s">
        <v>72</v>
      </c>
      <c r="S597" s="96">
        <f>Q597/V597</f>
        <v>506.31700944386148</v>
      </c>
      <c r="T597" s="12" t="s">
        <v>48</v>
      </c>
      <c r="U597" s="118">
        <v>0</v>
      </c>
      <c r="V597" s="96">
        <v>953</v>
      </c>
      <c r="W597" s="96">
        <v>4</v>
      </c>
      <c r="X597" s="16">
        <v>482520.11</v>
      </c>
      <c r="Y597" s="16">
        <v>939.31</v>
      </c>
      <c r="Z597" s="15" t="s">
        <v>58</v>
      </c>
      <c r="AA597" s="12" t="s">
        <v>58</v>
      </c>
      <c r="AB597" s="12"/>
      <c r="AC597" s="12" t="s">
        <v>57</v>
      </c>
      <c r="AD597" s="12" t="s">
        <v>57</v>
      </c>
      <c r="AE597" s="12" t="s">
        <v>57</v>
      </c>
      <c r="AF597" s="12" t="s">
        <v>59</v>
      </c>
      <c r="AG597" s="96">
        <v>5</v>
      </c>
      <c r="AH597" s="12" t="s">
        <v>48</v>
      </c>
      <c r="AI597" s="12" t="s">
        <v>48</v>
      </c>
    </row>
    <row r="598" spans="2:35" ht="14.5" x14ac:dyDescent="0.35">
      <c r="B598" s="107" t="s">
        <v>120</v>
      </c>
      <c r="C598" s="12" t="s">
        <v>48</v>
      </c>
      <c r="D598" s="12" t="s">
        <v>306</v>
      </c>
      <c r="E598" s="12" t="s">
        <v>1711</v>
      </c>
      <c r="F598" s="120" t="s">
        <v>48</v>
      </c>
      <c r="G598" s="12" t="s">
        <v>1724</v>
      </c>
      <c r="H598" s="107" t="s">
        <v>1725</v>
      </c>
      <c r="I598" s="12" t="s">
        <v>53</v>
      </c>
      <c r="J598" s="12"/>
      <c r="K598" s="12" t="s">
        <v>67</v>
      </c>
      <c r="L598" s="12" t="s">
        <v>68</v>
      </c>
      <c r="M598" s="95">
        <v>46384</v>
      </c>
      <c r="N598" s="12" t="s">
        <v>71</v>
      </c>
      <c r="O598" s="96" t="s">
        <v>48</v>
      </c>
      <c r="P598" s="12"/>
      <c r="Q598" s="13">
        <v>0</v>
      </c>
      <c r="R598" s="12" t="s">
        <v>56</v>
      </c>
      <c r="S598" s="96" t="s">
        <v>3</v>
      </c>
      <c r="T598" s="12" t="s">
        <v>48</v>
      </c>
      <c r="U598" s="13">
        <v>0</v>
      </c>
      <c r="V598" s="96">
        <v>9150</v>
      </c>
      <c r="W598" s="96">
        <v>0</v>
      </c>
      <c r="X598" s="18">
        <v>307041</v>
      </c>
      <c r="Y598" s="18">
        <v>219245</v>
      </c>
      <c r="Z598" s="15" t="s">
        <v>58</v>
      </c>
      <c r="AA598" s="12" t="s">
        <v>48</v>
      </c>
      <c r="AB598" s="12" t="s">
        <v>48</v>
      </c>
      <c r="AC598" s="12" t="s">
        <v>57</v>
      </c>
      <c r="AD598" s="12" t="s">
        <v>2</v>
      </c>
      <c r="AE598" s="12" t="s">
        <v>2</v>
      </c>
      <c r="AF598" s="12" t="s">
        <v>80</v>
      </c>
      <c r="AG598" s="96">
        <v>11</v>
      </c>
      <c r="AH598" s="12" t="s">
        <v>48</v>
      </c>
      <c r="AI598" s="12" t="s">
        <v>48</v>
      </c>
    </row>
    <row r="599" spans="2:35" ht="14.5" x14ac:dyDescent="0.35">
      <c r="B599" s="107" t="s">
        <v>1726</v>
      </c>
      <c r="C599" s="12" t="s">
        <v>48</v>
      </c>
      <c r="D599" s="12" t="s">
        <v>306</v>
      </c>
      <c r="E599" s="12" t="s">
        <v>1727</v>
      </c>
      <c r="F599" s="12" t="s">
        <v>48</v>
      </c>
      <c r="G599" s="12" t="s">
        <v>1728</v>
      </c>
      <c r="H599" s="107" t="s">
        <v>1729</v>
      </c>
      <c r="I599" s="12" t="s">
        <v>78</v>
      </c>
      <c r="J599" s="12" t="s">
        <v>128</v>
      </c>
      <c r="K599" s="12" t="s">
        <v>294</v>
      </c>
      <c r="L599" s="12" t="s">
        <v>68</v>
      </c>
      <c r="M599" s="95">
        <v>46073</v>
      </c>
      <c r="N599" s="12" t="s">
        <v>71</v>
      </c>
      <c r="O599" s="96" t="s">
        <v>48</v>
      </c>
      <c r="P599" s="12"/>
      <c r="Q599" s="13">
        <v>0</v>
      </c>
      <c r="R599" s="12" t="s">
        <v>56</v>
      </c>
      <c r="S599" s="96">
        <v>0</v>
      </c>
      <c r="T599" s="12" t="s">
        <v>48</v>
      </c>
      <c r="U599" s="96">
        <v>339</v>
      </c>
      <c r="V599" s="96">
        <v>0</v>
      </c>
      <c r="W599" s="96">
        <v>0</v>
      </c>
      <c r="X599" s="14">
        <v>0</v>
      </c>
      <c r="Y599" s="14">
        <v>0</v>
      </c>
      <c r="Z599" s="15" t="s">
        <v>57</v>
      </c>
      <c r="AA599" s="12" t="s">
        <v>57</v>
      </c>
      <c r="AB599" s="12" t="s">
        <v>48</v>
      </c>
      <c r="AC599" s="12" t="s">
        <v>58</v>
      </c>
      <c r="AD599" s="12" t="s">
        <v>57</v>
      </c>
      <c r="AE599" s="12" t="s">
        <v>57</v>
      </c>
      <c r="AF599" s="12" t="s">
        <v>59</v>
      </c>
      <c r="AG599" s="96">
        <v>0</v>
      </c>
      <c r="AH599" s="12" t="s">
        <v>48</v>
      </c>
      <c r="AI599" s="12" t="s">
        <v>48</v>
      </c>
    </row>
    <row r="600" spans="2:35" ht="14.5" x14ac:dyDescent="0.35">
      <c r="B600" s="107" t="s">
        <v>120</v>
      </c>
      <c r="C600" s="12" t="s">
        <v>48</v>
      </c>
      <c r="D600" s="12" t="s">
        <v>306</v>
      </c>
      <c r="E600" s="12" t="s">
        <v>1727</v>
      </c>
      <c r="F600" s="12" t="s">
        <v>48</v>
      </c>
      <c r="G600" s="12" t="s">
        <v>1730</v>
      </c>
      <c r="H600" s="107" t="s">
        <v>1731</v>
      </c>
      <c r="I600" s="12" t="s">
        <v>78</v>
      </c>
      <c r="J600" s="12"/>
      <c r="K600" s="12" t="s">
        <v>67</v>
      </c>
      <c r="L600" s="12" t="s">
        <v>68</v>
      </c>
      <c r="M600" s="95">
        <v>45940</v>
      </c>
      <c r="N600" s="12" t="s">
        <v>71</v>
      </c>
      <c r="O600" s="96" t="s">
        <v>48</v>
      </c>
      <c r="P600" s="12"/>
      <c r="Q600" s="13">
        <v>0</v>
      </c>
      <c r="R600" s="12" t="s">
        <v>56</v>
      </c>
      <c r="S600" s="96">
        <v>0</v>
      </c>
      <c r="T600" s="12" t="s">
        <v>48</v>
      </c>
      <c r="U600" s="96" t="s">
        <v>3</v>
      </c>
      <c r="V600" s="96">
        <v>746</v>
      </c>
      <c r="W600" s="96">
        <v>14</v>
      </c>
      <c r="X600" s="14">
        <v>0</v>
      </c>
      <c r="Y600" s="14">
        <v>0</v>
      </c>
      <c r="Z600" s="15" t="s">
        <v>57</v>
      </c>
      <c r="AA600" s="12" t="s">
        <v>48</v>
      </c>
      <c r="AB600" s="12" t="s">
        <v>48</v>
      </c>
      <c r="AC600" s="12" t="s">
        <v>58</v>
      </c>
      <c r="AD600" s="12" t="s">
        <v>57</v>
      </c>
      <c r="AE600" s="12" t="s">
        <v>57</v>
      </c>
      <c r="AF600" s="12" t="s">
        <v>80</v>
      </c>
      <c r="AG600" s="96">
        <v>8</v>
      </c>
      <c r="AH600" s="12" t="s">
        <v>48</v>
      </c>
      <c r="AI600" s="12" t="s">
        <v>48</v>
      </c>
    </row>
    <row r="601" spans="2:35" ht="14.5" x14ac:dyDescent="0.35">
      <c r="B601" s="107" t="s">
        <v>1732</v>
      </c>
      <c r="C601" s="12" t="s">
        <v>48</v>
      </c>
      <c r="D601" s="12" t="s">
        <v>306</v>
      </c>
      <c r="E601" s="12" t="s">
        <v>1727</v>
      </c>
      <c r="F601" s="12" t="s">
        <v>48</v>
      </c>
      <c r="G601" s="94" t="s">
        <v>1733</v>
      </c>
      <c r="H601" s="107" t="s">
        <v>1734</v>
      </c>
      <c r="I601" s="12" t="s">
        <v>78</v>
      </c>
      <c r="J601" s="12" t="s">
        <v>128</v>
      </c>
      <c r="K601" s="12" t="s">
        <v>294</v>
      </c>
      <c r="L601" s="12" t="s">
        <v>84</v>
      </c>
      <c r="M601" s="95">
        <v>46038</v>
      </c>
      <c r="N601" s="12" t="s">
        <v>71</v>
      </c>
      <c r="O601" s="96" t="s">
        <v>48</v>
      </c>
      <c r="P601" s="12"/>
      <c r="Q601" s="13">
        <v>366798.59</v>
      </c>
      <c r="R601" s="12" t="s">
        <v>56</v>
      </c>
      <c r="S601" s="96">
        <f>Q601/V601</f>
        <v>382.87953027139878</v>
      </c>
      <c r="T601" s="12" t="s">
        <v>48</v>
      </c>
      <c r="U601" s="96">
        <v>443</v>
      </c>
      <c r="V601" s="96">
        <v>958</v>
      </c>
      <c r="W601" s="96">
        <v>12</v>
      </c>
      <c r="X601" s="14">
        <v>257115.6</v>
      </c>
      <c r="Y601" s="14">
        <v>247053.83</v>
      </c>
      <c r="Z601" s="15" t="s">
        <v>57</v>
      </c>
      <c r="AA601" s="12" t="s">
        <v>48</v>
      </c>
      <c r="AB601" s="12" t="s">
        <v>48</v>
      </c>
      <c r="AC601" s="12" t="s">
        <v>57</v>
      </c>
      <c r="AD601" s="12" t="s">
        <v>57</v>
      </c>
      <c r="AE601" s="12" t="s">
        <v>57</v>
      </c>
      <c r="AF601" s="12" t="s">
        <v>59</v>
      </c>
      <c r="AG601" s="96">
        <v>5</v>
      </c>
      <c r="AH601" s="12" t="s">
        <v>48</v>
      </c>
      <c r="AI601" s="12" t="s">
        <v>48</v>
      </c>
    </row>
    <row r="602" spans="2:35" ht="14.5" x14ac:dyDescent="0.35">
      <c r="B602" s="12" t="s">
        <v>66</v>
      </c>
      <c r="C602" s="12" t="s">
        <v>48</v>
      </c>
      <c r="D602" s="12" t="s">
        <v>247</v>
      </c>
      <c r="E602" s="12" t="s">
        <v>1735</v>
      </c>
      <c r="F602" s="120" t="s">
        <v>1736</v>
      </c>
      <c r="G602" s="94" t="s">
        <v>1737</v>
      </c>
      <c r="H602" s="12" t="s">
        <v>1738</v>
      </c>
      <c r="I602" s="12" t="s">
        <v>89</v>
      </c>
      <c r="J602" s="12" t="s">
        <v>66</v>
      </c>
      <c r="K602" s="12" t="s">
        <v>67</v>
      </c>
      <c r="L602" s="12" t="s">
        <v>119</v>
      </c>
      <c r="M602" s="95">
        <v>45621</v>
      </c>
      <c r="N602" s="12" t="s">
        <v>72</v>
      </c>
      <c r="O602" s="96">
        <v>769</v>
      </c>
      <c r="P602" s="12" t="s">
        <v>90</v>
      </c>
      <c r="Q602" s="17">
        <f>X602</f>
        <v>735100.31</v>
      </c>
      <c r="R602" s="12" t="s">
        <v>72</v>
      </c>
      <c r="S602" s="96">
        <f>Q602/V602</f>
        <v>955.91717815344612</v>
      </c>
      <c r="T602" s="12" t="s">
        <v>48</v>
      </c>
      <c r="U602" s="17">
        <v>2584</v>
      </c>
      <c r="V602" s="96">
        <f>O602</f>
        <v>769</v>
      </c>
      <c r="W602" s="96">
        <v>0</v>
      </c>
      <c r="X602" s="16">
        <f>606462.75+Y602</f>
        <v>735100.31</v>
      </c>
      <c r="Y602" s="16">
        <v>128637.56</v>
      </c>
      <c r="Z602" s="16" t="s">
        <v>58</v>
      </c>
      <c r="AA602" s="12" t="s">
        <v>57</v>
      </c>
      <c r="AB602" s="12" t="s">
        <v>362</v>
      </c>
      <c r="AC602" s="12" t="s">
        <v>57</v>
      </c>
      <c r="AD602" s="12" t="s">
        <v>57</v>
      </c>
      <c r="AE602" s="12" t="s">
        <v>57</v>
      </c>
      <c r="AF602" s="12" t="s">
        <v>245</v>
      </c>
      <c r="AG602" s="96">
        <v>4</v>
      </c>
      <c r="AH602" s="12" t="s">
        <v>48</v>
      </c>
      <c r="AI602" s="12" t="s">
        <v>48</v>
      </c>
    </row>
    <row r="603" spans="2:35" ht="14.5" x14ac:dyDescent="0.35">
      <c r="B603" s="12" t="s">
        <v>1739</v>
      </c>
      <c r="C603" s="12" t="s">
        <v>48</v>
      </c>
      <c r="D603" s="12" t="s">
        <v>235</v>
      </c>
      <c r="E603" s="12" t="s">
        <v>1735</v>
      </c>
      <c r="F603" s="12" t="s">
        <v>48</v>
      </c>
      <c r="G603" s="12" t="s">
        <v>1740</v>
      </c>
      <c r="H603" s="12" t="s">
        <v>1741</v>
      </c>
      <c r="I603" s="12" t="s">
        <v>53</v>
      </c>
      <c r="J603" s="12" t="s">
        <v>66</v>
      </c>
      <c r="K603" s="12" t="s">
        <v>67</v>
      </c>
      <c r="L603" s="12" t="s">
        <v>68</v>
      </c>
      <c r="M603" s="95">
        <v>46192</v>
      </c>
      <c r="N603" s="12" t="s">
        <v>71</v>
      </c>
      <c r="O603" s="96" t="s">
        <v>48</v>
      </c>
      <c r="P603" s="12"/>
      <c r="Q603" s="13">
        <v>2893762</v>
      </c>
      <c r="R603" s="12" t="s">
        <v>56</v>
      </c>
      <c r="S603" s="96">
        <f>Q603/V603</f>
        <v>228.26867555415319</v>
      </c>
      <c r="T603" s="12" t="s">
        <v>48</v>
      </c>
      <c r="U603" s="96" t="s">
        <v>3</v>
      </c>
      <c r="V603" s="96">
        <v>12677</v>
      </c>
      <c r="W603" s="96">
        <v>133</v>
      </c>
      <c r="X603" s="14">
        <v>313864</v>
      </c>
      <c r="Y603" s="14">
        <v>0</v>
      </c>
      <c r="Z603" s="15" t="s">
        <v>57</v>
      </c>
      <c r="AA603" s="12" t="s">
        <v>48</v>
      </c>
      <c r="AB603" s="12" t="s">
        <v>48</v>
      </c>
      <c r="AC603" s="12" t="s">
        <v>57</v>
      </c>
      <c r="AD603" s="12" t="s">
        <v>57</v>
      </c>
      <c r="AE603" s="12" t="s">
        <v>57</v>
      </c>
      <c r="AF603" s="12" t="s">
        <v>245</v>
      </c>
      <c r="AG603" s="96">
        <v>47</v>
      </c>
      <c r="AH603" s="12" t="s">
        <v>48</v>
      </c>
      <c r="AI603" s="12" t="s">
        <v>48</v>
      </c>
    </row>
    <row r="604" spans="2:35" ht="14.5" x14ac:dyDescent="0.35">
      <c r="B604" s="107" t="s">
        <v>1742</v>
      </c>
      <c r="C604" s="12" t="s">
        <v>48</v>
      </c>
      <c r="D604" s="12" t="s">
        <v>247</v>
      </c>
      <c r="E604" s="12" t="s">
        <v>1735</v>
      </c>
      <c r="F604" s="12" t="s">
        <v>48</v>
      </c>
      <c r="G604" s="94" t="s">
        <v>1743</v>
      </c>
      <c r="H604" s="107" t="s">
        <v>1744</v>
      </c>
      <c r="I604" s="12" t="s">
        <v>78</v>
      </c>
      <c r="J604" s="12" t="s">
        <v>79</v>
      </c>
      <c r="K604" s="12" t="s">
        <v>294</v>
      </c>
      <c r="L604" s="12" t="s">
        <v>119</v>
      </c>
      <c r="M604" s="95">
        <v>45041</v>
      </c>
      <c r="N604" s="12" t="s">
        <v>72</v>
      </c>
      <c r="O604" s="96" t="s">
        <v>48</v>
      </c>
      <c r="P604" s="12"/>
      <c r="Q604" s="13">
        <f>X604</f>
        <v>18998</v>
      </c>
      <c r="R604" s="12" t="s">
        <v>72</v>
      </c>
      <c r="S604" s="96">
        <f>Q604/V604</f>
        <v>275.33333333333331</v>
      </c>
      <c r="T604" s="12" t="s">
        <v>48</v>
      </c>
      <c r="U604" s="13">
        <v>170</v>
      </c>
      <c r="V604" s="96">
        <v>69</v>
      </c>
      <c r="W604" s="96">
        <v>0</v>
      </c>
      <c r="X604" s="18">
        <v>18998</v>
      </c>
      <c r="Y604" s="18">
        <v>0</v>
      </c>
      <c r="Z604" s="16" t="s">
        <v>58</v>
      </c>
      <c r="AA604" s="12" t="s">
        <v>48</v>
      </c>
      <c r="AB604" s="12" t="s">
        <v>48</v>
      </c>
      <c r="AC604" s="12" t="s">
        <v>57</v>
      </c>
      <c r="AD604" s="12" t="s">
        <v>57</v>
      </c>
      <c r="AE604" s="12" t="s">
        <v>57</v>
      </c>
      <c r="AF604" s="12" t="s">
        <v>59</v>
      </c>
      <c r="AG604" s="96">
        <v>0</v>
      </c>
      <c r="AH604" s="12" t="s">
        <v>48</v>
      </c>
      <c r="AI604" s="12" t="s">
        <v>48</v>
      </c>
    </row>
    <row r="605" spans="2:35" ht="14.5" x14ac:dyDescent="0.35">
      <c r="B605" s="107" t="s">
        <v>1745</v>
      </c>
      <c r="C605" s="12" t="s">
        <v>48</v>
      </c>
      <c r="D605" s="12" t="s">
        <v>247</v>
      </c>
      <c r="E605" s="12" t="s">
        <v>1746</v>
      </c>
      <c r="F605" s="12" t="s">
        <v>48</v>
      </c>
      <c r="G605" s="12" t="s">
        <v>1747</v>
      </c>
      <c r="H605" s="107" t="s">
        <v>1748</v>
      </c>
      <c r="I605" s="12" t="s">
        <v>78</v>
      </c>
      <c r="J605" s="12" t="s">
        <v>79</v>
      </c>
      <c r="K605" s="12" t="s">
        <v>55</v>
      </c>
      <c r="L605" s="12"/>
      <c r="M605" s="118" t="s">
        <v>48</v>
      </c>
      <c r="N605" s="12"/>
      <c r="O605" s="96" t="s">
        <v>48</v>
      </c>
      <c r="P605" s="12"/>
      <c r="Q605" s="13">
        <v>2035</v>
      </c>
      <c r="R605" s="12" t="s">
        <v>56</v>
      </c>
      <c r="S605" s="96">
        <v>0</v>
      </c>
      <c r="T605" s="12" t="s">
        <v>48</v>
      </c>
      <c r="U605" s="13">
        <v>0</v>
      </c>
      <c r="V605" s="96">
        <v>0</v>
      </c>
      <c r="W605" s="96">
        <v>0</v>
      </c>
      <c r="X605" s="14">
        <v>0</v>
      </c>
      <c r="Y605" s="14">
        <v>0</v>
      </c>
      <c r="Z605" s="15" t="s">
        <v>57</v>
      </c>
      <c r="AA605" s="12" t="s">
        <v>48</v>
      </c>
      <c r="AB605" s="12" t="s">
        <v>48</v>
      </c>
      <c r="AC605" s="12" t="s">
        <v>57</v>
      </c>
      <c r="AD605" s="12" t="s">
        <v>57</v>
      </c>
      <c r="AE605" s="12" t="s">
        <v>57</v>
      </c>
      <c r="AF605" s="12" t="s">
        <v>80</v>
      </c>
      <c r="AG605" s="96">
        <v>0</v>
      </c>
      <c r="AH605" s="12" t="s">
        <v>48</v>
      </c>
      <c r="AI605" s="12" t="s">
        <v>48</v>
      </c>
    </row>
    <row r="606" spans="2:35" ht="14.5" x14ac:dyDescent="0.35">
      <c r="B606" s="12" t="s">
        <v>66</v>
      </c>
      <c r="C606" s="12" t="s">
        <v>48</v>
      </c>
      <c r="D606" s="12" t="s">
        <v>235</v>
      </c>
      <c r="E606" s="12" t="s">
        <v>1749</v>
      </c>
      <c r="F606" s="120">
        <v>21526</v>
      </c>
      <c r="G606" s="94" t="s">
        <v>1750</v>
      </c>
      <c r="H606" s="12" t="s">
        <v>1751</v>
      </c>
      <c r="I606" s="12" t="s">
        <v>89</v>
      </c>
      <c r="J606" s="12" t="s">
        <v>66</v>
      </c>
      <c r="K606" s="12" t="s">
        <v>95</v>
      </c>
      <c r="L606" s="12" t="s">
        <v>68</v>
      </c>
      <c r="M606" s="95">
        <v>46377</v>
      </c>
      <c r="N606" s="12" t="s">
        <v>71</v>
      </c>
      <c r="O606" s="96">
        <v>3800</v>
      </c>
      <c r="P606" s="12" t="s">
        <v>97</v>
      </c>
      <c r="Q606" s="17">
        <v>2000000</v>
      </c>
      <c r="R606" s="12" t="s">
        <v>56</v>
      </c>
      <c r="S606" s="96">
        <f>Q606/V606</f>
        <v>526.31578947368416</v>
      </c>
      <c r="T606" s="12" t="s">
        <v>48</v>
      </c>
      <c r="U606" s="118" t="s">
        <v>3</v>
      </c>
      <c r="V606" s="96">
        <f>O606</f>
        <v>3800</v>
      </c>
      <c r="W606" s="96">
        <v>0</v>
      </c>
      <c r="X606" s="16">
        <v>135971.13</v>
      </c>
      <c r="Y606" s="16">
        <v>890.44</v>
      </c>
      <c r="Z606" s="15" t="s">
        <v>58</v>
      </c>
      <c r="AA606" s="12" t="s">
        <v>58</v>
      </c>
      <c r="AB606" s="12" t="s">
        <v>91</v>
      </c>
      <c r="AC606" s="12" t="s">
        <v>57</v>
      </c>
      <c r="AD606" s="12" t="s">
        <v>57</v>
      </c>
      <c r="AE606" s="12" t="s">
        <v>57</v>
      </c>
      <c r="AF606" s="12" t="s">
        <v>80</v>
      </c>
      <c r="AG606" s="96">
        <v>0</v>
      </c>
      <c r="AH606" s="12" t="s">
        <v>48</v>
      </c>
      <c r="AI606" s="12" t="s">
        <v>48</v>
      </c>
    </row>
    <row r="607" spans="2:35" ht="14.5" x14ac:dyDescent="0.35">
      <c r="B607" s="107" t="s">
        <v>1752</v>
      </c>
      <c r="C607" s="12" t="s">
        <v>48</v>
      </c>
      <c r="D607" s="12" t="s">
        <v>235</v>
      </c>
      <c r="E607" s="12" t="s">
        <v>1749</v>
      </c>
      <c r="F607" s="12" t="s">
        <v>48</v>
      </c>
      <c r="G607" s="131" t="s">
        <v>1753</v>
      </c>
      <c r="H607" s="107" t="s">
        <v>1754</v>
      </c>
      <c r="I607" s="12" t="s">
        <v>53</v>
      </c>
      <c r="J607" s="12" t="s">
        <v>79</v>
      </c>
      <c r="K607" s="12" t="s">
        <v>67</v>
      </c>
      <c r="L607" s="12" t="s">
        <v>68</v>
      </c>
      <c r="M607" s="95">
        <v>46132</v>
      </c>
      <c r="N607" s="12" t="s">
        <v>71</v>
      </c>
      <c r="O607" s="96" t="s">
        <v>48</v>
      </c>
      <c r="P607" s="12"/>
      <c r="Q607" s="13">
        <v>236823</v>
      </c>
      <c r="R607" s="12" t="s">
        <v>56</v>
      </c>
      <c r="S607" s="96" t="s">
        <v>3</v>
      </c>
      <c r="T607" s="12" t="s">
        <v>48</v>
      </c>
      <c r="U607" s="96" t="s">
        <v>3</v>
      </c>
      <c r="V607" s="96">
        <v>757</v>
      </c>
      <c r="W607" s="96">
        <v>9</v>
      </c>
      <c r="X607" s="14">
        <v>3638</v>
      </c>
      <c r="Y607" s="14">
        <v>0</v>
      </c>
      <c r="Z607" s="15" t="s">
        <v>57</v>
      </c>
      <c r="AA607" s="12" t="s">
        <v>48</v>
      </c>
      <c r="AB607" s="12" t="s">
        <v>48</v>
      </c>
      <c r="AC607" s="12" t="s">
        <v>57</v>
      </c>
      <c r="AD607" s="12" t="s">
        <v>2</v>
      </c>
      <c r="AE607" s="12" t="s">
        <v>2</v>
      </c>
      <c r="AF607" s="12" t="s">
        <v>80</v>
      </c>
      <c r="AG607" s="96">
        <v>5</v>
      </c>
      <c r="AH607" s="12" t="s">
        <v>48</v>
      </c>
      <c r="AI607" s="12" t="s">
        <v>48</v>
      </c>
    </row>
    <row r="608" spans="2:35" ht="14.5" x14ac:dyDescent="0.35">
      <c r="B608" s="107" t="s">
        <v>1755</v>
      </c>
      <c r="C608" s="12" t="s">
        <v>48</v>
      </c>
      <c r="D608" s="12" t="s">
        <v>235</v>
      </c>
      <c r="E608" s="12" t="s">
        <v>1749</v>
      </c>
      <c r="F608" s="12" t="s">
        <v>48</v>
      </c>
      <c r="G608" s="12" t="s">
        <v>1756</v>
      </c>
      <c r="H608" s="107" t="s">
        <v>1757</v>
      </c>
      <c r="I608" s="12" t="s">
        <v>53</v>
      </c>
      <c r="J608" s="12" t="s">
        <v>54</v>
      </c>
      <c r="K608" s="12" t="s">
        <v>55</v>
      </c>
      <c r="L608" s="12"/>
      <c r="M608" s="95" t="s">
        <v>48</v>
      </c>
      <c r="N608" s="12"/>
      <c r="O608" s="96" t="s">
        <v>48</v>
      </c>
      <c r="P608" s="12"/>
      <c r="Q608" s="13">
        <v>0</v>
      </c>
      <c r="R608" s="12"/>
      <c r="S608" s="96">
        <v>0</v>
      </c>
      <c r="T608" s="12" t="s">
        <v>48</v>
      </c>
      <c r="U608" s="96">
        <v>0</v>
      </c>
      <c r="V608" s="96">
        <v>0</v>
      </c>
      <c r="W608" s="96">
        <v>0</v>
      </c>
      <c r="X608" s="14">
        <v>0</v>
      </c>
      <c r="Y608" s="14">
        <v>0</v>
      </c>
      <c r="Z608" s="15" t="s">
        <v>57</v>
      </c>
      <c r="AA608" s="12" t="s">
        <v>48</v>
      </c>
      <c r="AB608" s="12" t="s">
        <v>48</v>
      </c>
      <c r="AC608" s="12" t="s">
        <v>57</v>
      </c>
      <c r="AD608" s="12" t="s">
        <v>57</v>
      </c>
      <c r="AE608" s="12" t="s">
        <v>57</v>
      </c>
      <c r="AF608" s="12" t="s">
        <v>80</v>
      </c>
      <c r="AG608" s="96" t="s">
        <v>60</v>
      </c>
      <c r="AH608" s="12" t="s">
        <v>48</v>
      </c>
      <c r="AI608" s="12" t="s">
        <v>48</v>
      </c>
    </row>
    <row r="609" spans="2:35" ht="14.5" x14ac:dyDescent="0.35">
      <c r="B609" s="107" t="s">
        <v>1758</v>
      </c>
      <c r="C609" s="12" t="s">
        <v>48</v>
      </c>
      <c r="D609" s="12" t="s">
        <v>247</v>
      </c>
      <c r="E609" s="12" t="s">
        <v>1749</v>
      </c>
      <c r="F609" s="12" t="s">
        <v>48</v>
      </c>
      <c r="G609" s="12" t="s">
        <v>1759</v>
      </c>
      <c r="H609" s="107" t="s">
        <v>1760</v>
      </c>
      <c r="I609" s="12" t="s">
        <v>78</v>
      </c>
      <c r="J609" s="12" t="s">
        <v>79</v>
      </c>
      <c r="K609" s="12" t="s">
        <v>294</v>
      </c>
      <c r="L609" s="12" t="s">
        <v>68</v>
      </c>
      <c r="M609" s="95">
        <v>46814</v>
      </c>
      <c r="N609" s="12" t="s">
        <v>71</v>
      </c>
      <c r="O609" s="96" t="s">
        <v>48</v>
      </c>
      <c r="P609" s="12"/>
      <c r="Q609" s="13">
        <v>142952</v>
      </c>
      <c r="R609" s="12" t="s">
        <v>56</v>
      </c>
      <c r="S609" s="96">
        <f>Q609/V609</f>
        <v>74.376690946930282</v>
      </c>
      <c r="T609" s="12" t="s">
        <v>48</v>
      </c>
      <c r="U609" s="96" t="s">
        <v>3</v>
      </c>
      <c r="V609" s="96">
        <v>1922</v>
      </c>
      <c r="W609" s="96">
        <v>30</v>
      </c>
      <c r="X609" s="14">
        <v>50357</v>
      </c>
      <c r="Y609" s="14">
        <v>0</v>
      </c>
      <c r="Z609" s="15" t="s">
        <v>57</v>
      </c>
      <c r="AA609" s="12" t="s">
        <v>48</v>
      </c>
      <c r="AB609" s="12" t="s">
        <v>48</v>
      </c>
      <c r="AC609" s="12" t="s">
        <v>57</v>
      </c>
      <c r="AD609" s="12" t="s">
        <v>57</v>
      </c>
      <c r="AE609" s="12" t="s">
        <v>57</v>
      </c>
      <c r="AF609" s="12" t="s">
        <v>245</v>
      </c>
      <c r="AG609" s="96">
        <v>5</v>
      </c>
      <c r="AH609" s="12" t="s">
        <v>48</v>
      </c>
      <c r="AI609" s="12" t="s">
        <v>48</v>
      </c>
    </row>
    <row r="610" spans="2:35" ht="14.5" x14ac:dyDescent="0.35">
      <c r="B610" s="107" t="s">
        <v>1761</v>
      </c>
      <c r="C610" s="12" t="s">
        <v>48</v>
      </c>
      <c r="D610" s="12" t="s">
        <v>235</v>
      </c>
      <c r="E610" s="12" t="s">
        <v>1749</v>
      </c>
      <c r="F610" s="12" t="s">
        <v>48</v>
      </c>
      <c r="G610" s="12" t="s">
        <v>1762</v>
      </c>
      <c r="H610" s="107" t="s">
        <v>1763</v>
      </c>
      <c r="I610" s="12" t="s">
        <v>78</v>
      </c>
      <c r="J610" s="12"/>
      <c r="K610" s="12" t="s">
        <v>294</v>
      </c>
      <c r="L610" s="12" t="s">
        <v>68</v>
      </c>
      <c r="M610" s="95">
        <v>46227</v>
      </c>
      <c r="N610" s="12" t="s">
        <v>71</v>
      </c>
      <c r="O610" s="96" t="s">
        <v>48</v>
      </c>
      <c r="P610" s="12"/>
      <c r="Q610" s="17">
        <v>0</v>
      </c>
      <c r="R610" s="12" t="s">
        <v>56</v>
      </c>
      <c r="S610" s="96">
        <v>0</v>
      </c>
      <c r="T610" s="12" t="s">
        <v>48</v>
      </c>
      <c r="U610" s="118" t="s">
        <v>3</v>
      </c>
      <c r="V610" s="96">
        <v>0</v>
      </c>
      <c r="W610" s="96">
        <v>0</v>
      </c>
      <c r="X610" s="16">
        <v>0</v>
      </c>
      <c r="Y610" s="16">
        <v>0</v>
      </c>
      <c r="Z610" s="15" t="s">
        <v>57</v>
      </c>
      <c r="AA610" s="12"/>
      <c r="AB610" s="12"/>
      <c r="AC610" s="12" t="s">
        <v>57</v>
      </c>
      <c r="AD610" s="12" t="s">
        <v>57</v>
      </c>
      <c r="AE610" s="12" t="s">
        <v>57</v>
      </c>
      <c r="AF610" s="12" t="s">
        <v>356</v>
      </c>
      <c r="AG610" s="96">
        <v>0</v>
      </c>
      <c r="AH610" s="12" t="s">
        <v>48</v>
      </c>
      <c r="AI610" s="12" t="s">
        <v>48</v>
      </c>
    </row>
    <row r="611" spans="2:35" ht="14.5" x14ac:dyDescent="0.35">
      <c r="B611" s="107" t="s">
        <v>1764</v>
      </c>
      <c r="C611" s="12" t="s">
        <v>48</v>
      </c>
      <c r="D611" s="12" t="s">
        <v>235</v>
      </c>
      <c r="E611" s="12" t="s">
        <v>1749</v>
      </c>
      <c r="F611" s="12" t="s">
        <v>48</v>
      </c>
      <c r="G611" s="12" t="s">
        <v>1765</v>
      </c>
      <c r="H611" s="107" t="s">
        <v>1766</v>
      </c>
      <c r="I611" s="12" t="s">
        <v>78</v>
      </c>
      <c r="J611" s="12" t="s">
        <v>128</v>
      </c>
      <c r="K611" s="12" t="s">
        <v>294</v>
      </c>
      <c r="L611" s="12" t="s">
        <v>68</v>
      </c>
      <c r="M611" s="95">
        <v>46374</v>
      </c>
      <c r="N611" s="12" t="s">
        <v>71</v>
      </c>
      <c r="O611" s="96" t="s">
        <v>48</v>
      </c>
      <c r="P611" s="12"/>
      <c r="Q611" s="17">
        <v>0</v>
      </c>
      <c r="R611" s="12" t="s">
        <v>56</v>
      </c>
      <c r="S611" s="96">
        <v>0</v>
      </c>
      <c r="T611" s="12" t="s">
        <v>48</v>
      </c>
      <c r="U611" s="118" t="s">
        <v>3</v>
      </c>
      <c r="V611" s="96">
        <v>0</v>
      </c>
      <c r="W611" s="96">
        <v>0</v>
      </c>
      <c r="X611" s="16">
        <v>0</v>
      </c>
      <c r="Y611" s="16">
        <v>0</v>
      </c>
      <c r="Z611" s="15" t="s">
        <v>57</v>
      </c>
      <c r="AA611" s="12"/>
      <c r="AB611" s="12"/>
      <c r="AC611" s="12" t="s">
        <v>57</v>
      </c>
      <c r="AD611" s="12" t="s">
        <v>57</v>
      </c>
      <c r="AE611" s="12" t="s">
        <v>57</v>
      </c>
      <c r="AF611" s="12" t="s">
        <v>59</v>
      </c>
      <c r="AG611" s="96">
        <v>0</v>
      </c>
      <c r="AH611" s="12" t="s">
        <v>48</v>
      </c>
      <c r="AI611" s="12" t="s">
        <v>48</v>
      </c>
    </row>
    <row r="612" spans="2:35" ht="14.5" x14ac:dyDescent="0.35">
      <c r="B612" s="107" t="s">
        <v>120</v>
      </c>
      <c r="C612" s="12" t="s">
        <v>48</v>
      </c>
      <c r="D612" s="12" t="s">
        <v>247</v>
      </c>
      <c r="E612" s="12" t="s">
        <v>1749</v>
      </c>
      <c r="F612" s="12" t="s">
        <v>48</v>
      </c>
      <c r="G612" s="12" t="s">
        <v>1767</v>
      </c>
      <c r="H612" s="107" t="s">
        <v>1768</v>
      </c>
      <c r="I612" s="12" t="s">
        <v>78</v>
      </c>
      <c r="J612" s="12"/>
      <c r="K612" s="12" t="s">
        <v>294</v>
      </c>
      <c r="L612" s="12" t="s">
        <v>68</v>
      </c>
      <c r="M612" s="95">
        <v>46259</v>
      </c>
      <c r="N612" s="12" t="s">
        <v>71</v>
      </c>
      <c r="O612" s="96" t="s">
        <v>48</v>
      </c>
      <c r="P612" s="12"/>
      <c r="Q612" s="17">
        <v>228422.47</v>
      </c>
      <c r="R612" s="12" t="s">
        <v>56</v>
      </c>
      <c r="S612" s="96">
        <f>Q612/V612</f>
        <v>419.89424632352939</v>
      </c>
      <c r="T612" s="12" t="s">
        <v>48</v>
      </c>
      <c r="U612" s="118" t="s">
        <v>3</v>
      </c>
      <c r="V612" s="96">
        <v>544</v>
      </c>
      <c r="W612" s="96">
        <v>0</v>
      </c>
      <c r="X612" s="16">
        <v>14252.78</v>
      </c>
      <c r="Y612" s="16">
        <v>14252.78</v>
      </c>
      <c r="Z612" s="15" t="s">
        <v>57</v>
      </c>
      <c r="AA612" s="12" t="s">
        <v>58</v>
      </c>
      <c r="AB612" s="12"/>
      <c r="AC612" s="12" t="s">
        <v>57</v>
      </c>
      <c r="AD612" s="12" t="s">
        <v>57</v>
      </c>
      <c r="AE612" s="12" t="s">
        <v>57</v>
      </c>
      <c r="AF612" s="12" t="s">
        <v>59</v>
      </c>
      <c r="AG612" s="96">
        <v>0</v>
      </c>
      <c r="AH612" s="12" t="s">
        <v>48</v>
      </c>
      <c r="AI612" s="12" t="s">
        <v>48</v>
      </c>
    </row>
    <row r="613" spans="2:35" ht="14.5" x14ac:dyDescent="0.35">
      <c r="B613" s="107" t="s">
        <v>1769</v>
      </c>
      <c r="C613" s="12" t="s">
        <v>48</v>
      </c>
      <c r="D613" s="12" t="s">
        <v>247</v>
      </c>
      <c r="E613" s="12" t="s">
        <v>1749</v>
      </c>
      <c r="F613" s="12" t="s">
        <v>48</v>
      </c>
      <c r="G613" s="12" t="s">
        <v>1770</v>
      </c>
      <c r="H613" s="107" t="s">
        <v>1771</v>
      </c>
      <c r="I613" s="12" t="s">
        <v>78</v>
      </c>
      <c r="J613" s="12" t="s">
        <v>128</v>
      </c>
      <c r="K613" s="12" t="s">
        <v>67</v>
      </c>
      <c r="L613" s="12" t="s">
        <v>84</v>
      </c>
      <c r="M613" s="95">
        <v>46002</v>
      </c>
      <c r="N613" s="12" t="s">
        <v>71</v>
      </c>
      <c r="O613" s="96" t="s">
        <v>48</v>
      </c>
      <c r="P613" s="12"/>
      <c r="Q613" s="13">
        <v>272752.24</v>
      </c>
      <c r="R613" s="12" t="s">
        <v>56</v>
      </c>
      <c r="S613" s="96">
        <f>Q613/V613</f>
        <v>723.48074270557026</v>
      </c>
      <c r="T613" s="12" t="s">
        <v>48</v>
      </c>
      <c r="U613" s="96" t="s">
        <v>3</v>
      </c>
      <c r="V613" s="96">
        <v>377</v>
      </c>
      <c r="W613" s="96">
        <v>15</v>
      </c>
      <c r="X613" s="14">
        <v>257099.18</v>
      </c>
      <c r="Y613" s="14">
        <v>255642.6</v>
      </c>
      <c r="Z613" s="15" t="s">
        <v>57</v>
      </c>
      <c r="AA613" s="12" t="s">
        <v>48</v>
      </c>
      <c r="AB613" s="12" t="s">
        <v>48</v>
      </c>
      <c r="AC613" s="12" t="s">
        <v>57</v>
      </c>
      <c r="AD613" s="12" t="s">
        <v>57</v>
      </c>
      <c r="AE613" s="12" t="s">
        <v>57</v>
      </c>
      <c r="AF613" s="12" t="s">
        <v>80</v>
      </c>
      <c r="AG613" s="96">
        <v>3</v>
      </c>
      <c r="AH613" s="12" t="s">
        <v>48</v>
      </c>
      <c r="AI613" s="12" t="s">
        <v>48</v>
      </c>
    </row>
    <row r="614" spans="2:35" ht="14.5" x14ac:dyDescent="0.35">
      <c r="B614" s="107" t="s">
        <v>1772</v>
      </c>
      <c r="C614" s="12" t="s">
        <v>48</v>
      </c>
      <c r="D614" s="12" t="s">
        <v>62</v>
      </c>
      <c r="E614" s="12" t="s">
        <v>1773</v>
      </c>
      <c r="F614" s="12" t="s">
        <v>48</v>
      </c>
      <c r="G614" s="94" t="s">
        <v>1774</v>
      </c>
      <c r="H614" s="108" t="s">
        <v>1775</v>
      </c>
      <c r="I614" s="12" t="s">
        <v>53</v>
      </c>
      <c r="J614" s="12" t="s">
        <v>128</v>
      </c>
      <c r="K614" s="12" t="s">
        <v>67</v>
      </c>
      <c r="L614" s="12" t="s">
        <v>68</v>
      </c>
      <c r="M614" s="95">
        <v>46387</v>
      </c>
      <c r="N614" s="12" t="s">
        <v>71</v>
      </c>
      <c r="O614" s="96" t="s">
        <v>48</v>
      </c>
      <c r="P614" s="12"/>
      <c r="Q614" s="13">
        <v>1387799.93</v>
      </c>
      <c r="R614" s="12" t="s">
        <v>56</v>
      </c>
      <c r="S614" s="96">
        <f>Q614/V614</f>
        <v>294.46211118183743</v>
      </c>
      <c r="T614" s="12" t="s">
        <v>48</v>
      </c>
      <c r="U614" s="13" t="s">
        <v>3</v>
      </c>
      <c r="V614" s="96">
        <v>4713</v>
      </c>
      <c r="W614" s="96">
        <v>13</v>
      </c>
      <c r="X614" s="14">
        <v>18719.05</v>
      </c>
      <c r="Y614" s="14">
        <v>0</v>
      </c>
      <c r="Z614" s="15" t="s">
        <v>57</v>
      </c>
      <c r="AA614" s="12" t="s">
        <v>48</v>
      </c>
      <c r="AB614" s="12" t="s">
        <v>48</v>
      </c>
      <c r="AC614" s="12" t="s">
        <v>57</v>
      </c>
      <c r="AD614" s="12" t="s">
        <v>57</v>
      </c>
      <c r="AE614" s="12" t="s">
        <v>57</v>
      </c>
      <c r="AF614" s="12" t="s">
        <v>59</v>
      </c>
      <c r="AG614" s="118">
        <v>27</v>
      </c>
      <c r="AH614" s="12" t="s">
        <v>48</v>
      </c>
      <c r="AI614" s="12" t="s">
        <v>48</v>
      </c>
    </row>
    <row r="615" spans="2:35" ht="14.5" x14ac:dyDescent="0.35">
      <c r="B615" s="107" t="s">
        <v>120</v>
      </c>
      <c r="C615" s="12" t="s">
        <v>48</v>
      </c>
      <c r="D615" s="12" t="s">
        <v>75</v>
      </c>
      <c r="E615" s="12" t="s">
        <v>1773</v>
      </c>
      <c r="F615" s="12" t="s">
        <v>48</v>
      </c>
      <c r="G615" s="12" t="s">
        <v>1776</v>
      </c>
      <c r="H615" s="107" t="s">
        <v>1777</v>
      </c>
      <c r="I615" s="12" t="s">
        <v>53</v>
      </c>
      <c r="J615" s="12"/>
      <c r="K615" s="12" t="s">
        <v>67</v>
      </c>
      <c r="L615" s="12" t="s">
        <v>68</v>
      </c>
      <c r="M615" s="95">
        <v>45954</v>
      </c>
      <c r="N615" s="12" t="s">
        <v>71</v>
      </c>
      <c r="O615" s="96" t="s">
        <v>48</v>
      </c>
      <c r="P615" s="12"/>
      <c r="Q615" s="13">
        <v>0</v>
      </c>
      <c r="R615" s="12" t="s">
        <v>56</v>
      </c>
      <c r="S615" s="96">
        <v>0</v>
      </c>
      <c r="T615" s="12" t="s">
        <v>48</v>
      </c>
      <c r="U615" s="96" t="s">
        <v>3</v>
      </c>
      <c r="V615" s="96">
        <v>0</v>
      </c>
      <c r="W615" s="96">
        <v>0</v>
      </c>
      <c r="X615" s="14">
        <v>406.23</v>
      </c>
      <c r="Y615" s="14">
        <v>0</v>
      </c>
      <c r="Z615" s="15" t="s">
        <v>57</v>
      </c>
      <c r="AA615" s="12" t="s">
        <v>48</v>
      </c>
      <c r="AB615" s="12" t="s">
        <v>48</v>
      </c>
      <c r="AC615" s="12" t="s">
        <v>57</v>
      </c>
      <c r="AD615" s="12" t="s">
        <v>57</v>
      </c>
      <c r="AE615" s="12" t="s">
        <v>57</v>
      </c>
      <c r="AF615" s="12" t="s">
        <v>80</v>
      </c>
      <c r="AG615" s="96">
        <v>0</v>
      </c>
      <c r="AH615" s="12" t="s">
        <v>48</v>
      </c>
      <c r="AI615" s="12" t="s">
        <v>48</v>
      </c>
    </row>
    <row r="616" spans="2:35" ht="14.5" x14ac:dyDescent="0.35">
      <c r="B616" s="107" t="s">
        <v>1778</v>
      </c>
      <c r="C616" s="12" t="s">
        <v>48</v>
      </c>
      <c r="D616" s="12" t="s">
        <v>75</v>
      </c>
      <c r="E616" s="12" t="s">
        <v>1773</v>
      </c>
      <c r="F616" s="12" t="s">
        <v>48</v>
      </c>
      <c r="G616" s="12" t="s">
        <v>1779</v>
      </c>
      <c r="H616" s="107" t="s">
        <v>1780</v>
      </c>
      <c r="I616" s="12" t="s">
        <v>53</v>
      </c>
      <c r="J616" s="12" t="s">
        <v>54</v>
      </c>
      <c r="K616" s="12" t="s">
        <v>67</v>
      </c>
      <c r="L616" s="12" t="s">
        <v>68</v>
      </c>
      <c r="M616" s="95">
        <v>46204</v>
      </c>
      <c r="N616" s="12" t="s">
        <v>71</v>
      </c>
      <c r="O616" s="96" t="s">
        <v>48</v>
      </c>
      <c r="P616" s="12"/>
      <c r="Q616" s="13">
        <v>3769343.6</v>
      </c>
      <c r="R616" s="12" t="s">
        <v>56</v>
      </c>
      <c r="S616" s="96">
        <f>Q616/V616</f>
        <v>273.73591866376182</v>
      </c>
      <c r="T616" s="12" t="s">
        <v>48</v>
      </c>
      <c r="U616" s="96" t="s">
        <v>3</v>
      </c>
      <c r="V616" s="96">
        <v>13770</v>
      </c>
      <c r="W616" s="96">
        <v>1</v>
      </c>
      <c r="X616" s="14">
        <v>40601.620000000003</v>
      </c>
      <c r="Y616" s="14">
        <v>5573.6</v>
      </c>
      <c r="Z616" s="15" t="s">
        <v>57</v>
      </c>
      <c r="AA616" s="12" t="s">
        <v>48</v>
      </c>
      <c r="AB616" s="12" t="s">
        <v>48</v>
      </c>
      <c r="AC616" s="12" t="s">
        <v>57</v>
      </c>
      <c r="AD616" s="12" t="s">
        <v>57</v>
      </c>
      <c r="AE616" s="12" t="s">
        <v>57</v>
      </c>
      <c r="AF616" s="12" t="s">
        <v>80</v>
      </c>
      <c r="AG616" s="96">
        <v>120</v>
      </c>
      <c r="AH616" s="12" t="s">
        <v>48</v>
      </c>
      <c r="AI616" s="12" t="s">
        <v>48</v>
      </c>
    </row>
    <row r="617" spans="2:35" ht="14.5" x14ac:dyDescent="0.35">
      <c r="B617" s="107" t="s">
        <v>1781</v>
      </c>
      <c r="C617" s="12" t="s">
        <v>48</v>
      </c>
      <c r="D617" s="12" t="s">
        <v>75</v>
      </c>
      <c r="E617" s="12" t="s">
        <v>1773</v>
      </c>
      <c r="F617" s="12" t="s">
        <v>48</v>
      </c>
      <c r="G617" s="12" t="s">
        <v>1782</v>
      </c>
      <c r="H617" s="107" t="s">
        <v>1783</v>
      </c>
      <c r="I617" s="12" t="s">
        <v>53</v>
      </c>
      <c r="J617" s="12" t="s">
        <v>54</v>
      </c>
      <c r="K617" s="12" t="s">
        <v>55</v>
      </c>
      <c r="L617" s="12"/>
      <c r="M617" s="95" t="s">
        <v>48</v>
      </c>
      <c r="N617" s="12"/>
      <c r="O617" s="96" t="s">
        <v>48</v>
      </c>
      <c r="P617" s="12"/>
      <c r="Q617" s="13">
        <v>0</v>
      </c>
      <c r="R617" s="12"/>
      <c r="S617" s="96">
        <v>0</v>
      </c>
      <c r="T617" s="12" t="s">
        <v>48</v>
      </c>
      <c r="U617" s="96">
        <v>0</v>
      </c>
      <c r="V617" s="96">
        <v>0</v>
      </c>
      <c r="W617" s="96" t="s">
        <v>60</v>
      </c>
      <c r="X617" s="14">
        <v>-6.78</v>
      </c>
      <c r="Y617" s="14">
        <v>-9436.7999999999993</v>
      </c>
      <c r="Z617" s="15" t="s">
        <v>57</v>
      </c>
      <c r="AA617" s="12" t="s">
        <v>48</v>
      </c>
      <c r="AB617" s="12" t="s">
        <v>48</v>
      </c>
      <c r="AC617" s="12" t="s">
        <v>57</v>
      </c>
      <c r="AD617" s="12" t="s">
        <v>57</v>
      </c>
      <c r="AE617" s="12" t="s">
        <v>57</v>
      </c>
      <c r="AF617" s="12" t="s">
        <v>80</v>
      </c>
      <c r="AG617" s="96" t="s">
        <v>60</v>
      </c>
      <c r="AH617" s="12" t="s">
        <v>48</v>
      </c>
      <c r="AI617" s="12" t="s">
        <v>48</v>
      </c>
    </row>
    <row r="618" spans="2:35" ht="14.5" x14ac:dyDescent="0.35">
      <c r="B618" s="107" t="s">
        <v>120</v>
      </c>
      <c r="C618" s="12" t="s">
        <v>48</v>
      </c>
      <c r="D618" s="12" t="s">
        <v>75</v>
      </c>
      <c r="E618" s="12" t="s">
        <v>1784</v>
      </c>
      <c r="F618" s="12" t="s">
        <v>48</v>
      </c>
      <c r="G618" s="12" t="s">
        <v>1785</v>
      </c>
      <c r="H618" s="107" t="s">
        <v>1786</v>
      </c>
      <c r="I618" s="12" t="s">
        <v>78</v>
      </c>
      <c r="J618" s="12"/>
      <c r="K618" s="12" t="s">
        <v>55</v>
      </c>
      <c r="L618" s="12"/>
      <c r="M618" s="95" t="s">
        <v>48</v>
      </c>
      <c r="N618" s="12"/>
      <c r="O618" s="96" t="s">
        <v>48</v>
      </c>
      <c r="P618" s="12"/>
      <c r="Q618" s="13">
        <v>0</v>
      </c>
      <c r="R618" s="12"/>
      <c r="S618" s="96">
        <v>0</v>
      </c>
      <c r="T618" s="12" t="s">
        <v>48</v>
      </c>
      <c r="U618" s="96">
        <v>0</v>
      </c>
      <c r="V618" s="96">
        <v>0</v>
      </c>
      <c r="W618" s="96">
        <v>0</v>
      </c>
      <c r="X618" s="14">
        <v>0</v>
      </c>
      <c r="Y618" s="14">
        <v>0</v>
      </c>
      <c r="Z618" s="15" t="s">
        <v>57</v>
      </c>
      <c r="AA618" s="12" t="s">
        <v>48</v>
      </c>
      <c r="AB618" s="12" t="s">
        <v>48</v>
      </c>
      <c r="AC618" s="12" t="s">
        <v>57</v>
      </c>
      <c r="AD618" s="12" t="s">
        <v>57</v>
      </c>
      <c r="AE618" s="12" t="s">
        <v>57</v>
      </c>
      <c r="AF618" s="12" t="s">
        <v>80</v>
      </c>
      <c r="AG618" s="96">
        <v>0</v>
      </c>
      <c r="AH618" s="12" t="s">
        <v>48</v>
      </c>
      <c r="AI618" s="12" t="s">
        <v>48</v>
      </c>
    </row>
    <row r="619" spans="2:35" ht="14.5" x14ac:dyDescent="0.35">
      <c r="B619" s="107" t="s">
        <v>1787</v>
      </c>
      <c r="C619" s="12" t="s">
        <v>48</v>
      </c>
      <c r="D619" s="12" t="s">
        <v>75</v>
      </c>
      <c r="E619" s="12" t="s">
        <v>1784</v>
      </c>
      <c r="F619" s="12" t="s">
        <v>48</v>
      </c>
      <c r="G619" s="12" t="s">
        <v>1788</v>
      </c>
      <c r="H619" s="107" t="s">
        <v>1789</v>
      </c>
      <c r="I619" s="12" t="s">
        <v>78</v>
      </c>
      <c r="J619" s="12" t="s">
        <v>54</v>
      </c>
      <c r="K619" s="12" t="s">
        <v>294</v>
      </c>
      <c r="L619" s="12" t="s">
        <v>68</v>
      </c>
      <c r="M619" s="95">
        <v>46346</v>
      </c>
      <c r="N619" s="12" t="s">
        <v>71</v>
      </c>
      <c r="O619" s="96" t="s">
        <v>48</v>
      </c>
      <c r="P619" s="12"/>
      <c r="Q619" s="13">
        <v>103161.38</v>
      </c>
      <c r="R619" s="12" t="s">
        <v>56</v>
      </c>
      <c r="S619" s="96">
        <f t="shared" ref="S619:S624" si="18">Q619/V619</f>
        <v>57.793490196078437</v>
      </c>
      <c r="T619" s="12" t="s">
        <v>48</v>
      </c>
      <c r="U619" s="96" t="s">
        <v>3</v>
      </c>
      <c r="V619" s="96">
        <v>1785</v>
      </c>
      <c r="W619" s="96">
        <v>9</v>
      </c>
      <c r="X619" s="14">
        <v>4364</v>
      </c>
      <c r="Y619" s="14">
        <v>0.01</v>
      </c>
      <c r="Z619" s="15" t="s">
        <v>57</v>
      </c>
      <c r="AA619" s="12" t="s">
        <v>48</v>
      </c>
      <c r="AB619" s="12" t="s">
        <v>48</v>
      </c>
      <c r="AC619" s="12" t="s">
        <v>58</v>
      </c>
      <c r="AD619" s="12" t="s">
        <v>57</v>
      </c>
      <c r="AE619" s="12" t="s">
        <v>57</v>
      </c>
      <c r="AF619" s="12" t="s">
        <v>80</v>
      </c>
      <c r="AG619" s="96">
        <v>5</v>
      </c>
      <c r="AH619" s="12" t="s">
        <v>48</v>
      </c>
      <c r="AI619" s="12" t="s">
        <v>48</v>
      </c>
    </row>
    <row r="620" spans="2:35" ht="14.5" x14ac:dyDescent="0.35">
      <c r="B620" s="107" t="s">
        <v>1790</v>
      </c>
      <c r="C620" s="12" t="s">
        <v>48</v>
      </c>
      <c r="D620" s="12" t="s">
        <v>62</v>
      </c>
      <c r="E620" s="12" t="s">
        <v>1784</v>
      </c>
      <c r="F620" s="12" t="s">
        <v>48</v>
      </c>
      <c r="G620" s="12" t="s">
        <v>1791</v>
      </c>
      <c r="H620" s="107" t="s">
        <v>1792</v>
      </c>
      <c r="I620" s="12" t="s">
        <v>78</v>
      </c>
      <c r="J620" s="12" t="s">
        <v>128</v>
      </c>
      <c r="K620" s="12" t="s">
        <v>294</v>
      </c>
      <c r="L620" s="12" t="s">
        <v>68</v>
      </c>
      <c r="M620" s="95">
        <v>46239</v>
      </c>
      <c r="N620" s="12" t="s">
        <v>1793</v>
      </c>
      <c r="O620" s="96" t="s">
        <v>48</v>
      </c>
      <c r="P620" s="12"/>
      <c r="Q620" s="17">
        <v>455194.93</v>
      </c>
      <c r="R620" s="12" t="s">
        <v>56</v>
      </c>
      <c r="S620" s="96">
        <f t="shared" si="18"/>
        <v>373.41667760459393</v>
      </c>
      <c r="T620" s="12" t="s">
        <v>48</v>
      </c>
      <c r="U620" s="118" t="s">
        <v>3</v>
      </c>
      <c r="V620" s="96">
        <v>1219</v>
      </c>
      <c r="W620" s="96">
        <v>3</v>
      </c>
      <c r="X620" s="16">
        <v>4398.1099999999997</v>
      </c>
      <c r="Y620" s="16">
        <v>4398.1099999999997</v>
      </c>
      <c r="Z620" s="15" t="s">
        <v>57</v>
      </c>
      <c r="AA620" s="12"/>
      <c r="AB620" s="12"/>
      <c r="AC620" s="12" t="s">
        <v>57</v>
      </c>
      <c r="AD620" s="12" t="s">
        <v>57</v>
      </c>
      <c r="AE620" s="12" t="s">
        <v>57</v>
      </c>
      <c r="AF620" s="12" t="s">
        <v>356</v>
      </c>
      <c r="AG620" s="96">
        <v>6</v>
      </c>
      <c r="AH620" s="12" t="s">
        <v>48</v>
      </c>
      <c r="AI620" s="12" t="s">
        <v>48</v>
      </c>
    </row>
    <row r="621" spans="2:35" ht="14.5" x14ac:dyDescent="0.35">
      <c r="B621" s="107" t="s">
        <v>1495</v>
      </c>
      <c r="C621" s="12" t="s">
        <v>48</v>
      </c>
      <c r="D621" s="12" t="s">
        <v>62</v>
      </c>
      <c r="E621" s="12" t="s">
        <v>1784</v>
      </c>
      <c r="F621" s="12" t="s">
        <v>48</v>
      </c>
      <c r="G621" s="12" t="s">
        <v>1794</v>
      </c>
      <c r="H621" s="107" t="s">
        <v>1795</v>
      </c>
      <c r="I621" s="12" t="s">
        <v>78</v>
      </c>
      <c r="J621" s="12" t="s">
        <v>54</v>
      </c>
      <c r="K621" s="12" t="s">
        <v>67</v>
      </c>
      <c r="L621" s="12" t="s">
        <v>119</v>
      </c>
      <c r="M621" s="95">
        <v>45017</v>
      </c>
      <c r="N621" s="12" t="s">
        <v>72</v>
      </c>
      <c r="O621" s="96" t="s">
        <v>48</v>
      </c>
      <c r="P621" s="12"/>
      <c r="Q621" s="13">
        <f>X621</f>
        <v>320932</v>
      </c>
      <c r="R621" s="12" t="s">
        <v>72</v>
      </c>
      <c r="S621" s="96">
        <f t="shared" si="18"/>
        <v>285.01953818827707</v>
      </c>
      <c r="T621" s="12" t="s">
        <v>48</v>
      </c>
      <c r="U621" s="13">
        <v>1022</v>
      </c>
      <c r="V621" s="96">
        <v>1126</v>
      </c>
      <c r="W621" s="96">
        <v>2</v>
      </c>
      <c r="X621" s="18">
        <v>320932</v>
      </c>
      <c r="Y621" s="18">
        <v>0</v>
      </c>
      <c r="Z621" s="16" t="s">
        <v>58</v>
      </c>
      <c r="AA621" s="12" t="s">
        <v>48</v>
      </c>
      <c r="AB621" s="12" t="s">
        <v>48</v>
      </c>
      <c r="AC621" s="12" t="s">
        <v>57</v>
      </c>
      <c r="AD621" s="12" t="s">
        <v>57</v>
      </c>
      <c r="AE621" s="12" t="s">
        <v>57</v>
      </c>
      <c r="AF621" s="12" t="s">
        <v>80</v>
      </c>
      <c r="AG621" s="96">
        <v>4</v>
      </c>
      <c r="AH621" s="12" t="s">
        <v>48</v>
      </c>
      <c r="AI621" s="12" t="s">
        <v>48</v>
      </c>
    </row>
    <row r="622" spans="2:35" ht="14.5" x14ac:dyDescent="0.35">
      <c r="B622" s="107" t="s">
        <v>1796</v>
      </c>
      <c r="C622" s="12" t="s">
        <v>48</v>
      </c>
      <c r="D622" s="12" t="s">
        <v>62</v>
      </c>
      <c r="E622" s="12" t="s">
        <v>1784</v>
      </c>
      <c r="F622" s="12" t="s">
        <v>48</v>
      </c>
      <c r="G622" s="12" t="s">
        <v>1797</v>
      </c>
      <c r="H622" s="107" t="s">
        <v>1798</v>
      </c>
      <c r="I622" s="12" t="s">
        <v>53</v>
      </c>
      <c r="J622" s="12" t="s">
        <v>128</v>
      </c>
      <c r="K622" s="12" t="s">
        <v>294</v>
      </c>
      <c r="L622" s="12" t="s">
        <v>614</v>
      </c>
      <c r="M622" s="95">
        <v>45676</v>
      </c>
      <c r="N622" s="12" t="s">
        <v>72</v>
      </c>
      <c r="O622" s="96" t="s">
        <v>48</v>
      </c>
      <c r="P622" s="12"/>
      <c r="Q622" s="17">
        <f>X622</f>
        <v>627802.42000000004</v>
      </c>
      <c r="R622" s="12" t="s">
        <v>72</v>
      </c>
      <c r="S622" s="96">
        <f t="shared" si="18"/>
        <v>352.49995508141495</v>
      </c>
      <c r="T622" s="12" t="s">
        <v>48</v>
      </c>
      <c r="U622" s="96">
        <v>0</v>
      </c>
      <c r="V622" s="118">
        <v>1781</v>
      </c>
      <c r="W622" s="96">
        <v>6</v>
      </c>
      <c r="X622" s="16">
        <v>627802.42000000004</v>
      </c>
      <c r="Y622" s="15">
        <v>-31984.93</v>
      </c>
      <c r="Z622" s="15" t="s">
        <v>58</v>
      </c>
      <c r="AA622" s="12"/>
      <c r="AB622" s="12"/>
      <c r="AC622" s="12" t="s">
        <v>58</v>
      </c>
      <c r="AD622" s="12" t="s">
        <v>57</v>
      </c>
      <c r="AE622" s="12" t="s">
        <v>57</v>
      </c>
      <c r="AF622" s="12" t="s">
        <v>356</v>
      </c>
      <c r="AG622" s="96">
        <v>9</v>
      </c>
      <c r="AH622" s="12" t="s">
        <v>48</v>
      </c>
      <c r="AI622" s="12" t="s">
        <v>48</v>
      </c>
    </row>
    <row r="623" spans="2:35" ht="14.5" x14ac:dyDescent="0.35">
      <c r="B623" s="107" t="s">
        <v>1799</v>
      </c>
      <c r="C623" s="12" t="s">
        <v>48</v>
      </c>
      <c r="D623" s="12" t="s">
        <v>62</v>
      </c>
      <c r="E623" s="12" t="s">
        <v>1800</v>
      </c>
      <c r="F623" s="12" t="s">
        <v>48</v>
      </c>
      <c r="G623" s="94" t="s">
        <v>1801</v>
      </c>
      <c r="H623" s="107" t="s">
        <v>1802</v>
      </c>
      <c r="I623" s="12" t="s">
        <v>78</v>
      </c>
      <c r="J623" s="12" t="s">
        <v>79</v>
      </c>
      <c r="K623" s="12" t="s">
        <v>593</v>
      </c>
      <c r="L623" s="12"/>
      <c r="M623" s="95" t="s">
        <v>48</v>
      </c>
      <c r="N623" s="12"/>
      <c r="O623" s="96" t="s">
        <v>48</v>
      </c>
      <c r="P623" s="12"/>
      <c r="Q623" s="13">
        <v>51662.69</v>
      </c>
      <c r="R623" s="12" t="s">
        <v>56</v>
      </c>
      <c r="S623" s="96">
        <f t="shared" si="18"/>
        <v>106.30183127572018</v>
      </c>
      <c r="T623" s="12" t="s">
        <v>48</v>
      </c>
      <c r="U623" s="96">
        <v>0</v>
      </c>
      <c r="V623" s="96">
        <v>486</v>
      </c>
      <c r="W623" s="96">
        <v>7</v>
      </c>
      <c r="X623" s="14">
        <v>0</v>
      </c>
      <c r="Y623" s="14">
        <v>0</v>
      </c>
      <c r="Z623" s="15" t="s">
        <v>57</v>
      </c>
      <c r="AA623" s="12" t="s">
        <v>48</v>
      </c>
      <c r="AB623" s="12" t="s">
        <v>48</v>
      </c>
      <c r="AC623" s="12" t="s">
        <v>57</v>
      </c>
      <c r="AD623" s="12" t="s">
        <v>57</v>
      </c>
      <c r="AE623" s="12" t="s">
        <v>57</v>
      </c>
      <c r="AF623" s="12" t="s">
        <v>59</v>
      </c>
      <c r="AG623" s="96">
        <v>2</v>
      </c>
      <c r="AH623" s="12" t="s">
        <v>48</v>
      </c>
      <c r="AI623" s="12" t="s">
        <v>48</v>
      </c>
    </row>
    <row r="624" spans="2:35" ht="14.5" x14ac:dyDescent="0.35">
      <c r="B624" s="107" t="s">
        <v>1799</v>
      </c>
      <c r="C624" s="12" t="s">
        <v>48</v>
      </c>
      <c r="D624" s="12" t="s">
        <v>62</v>
      </c>
      <c r="E624" s="12" t="s">
        <v>1800</v>
      </c>
      <c r="F624" s="12" t="s">
        <v>48</v>
      </c>
      <c r="G624" s="94" t="s">
        <v>1803</v>
      </c>
      <c r="H624" s="107" t="s">
        <v>1802</v>
      </c>
      <c r="I624" s="12" t="s">
        <v>78</v>
      </c>
      <c r="J624" s="12" t="s">
        <v>79</v>
      </c>
      <c r="K624" s="12" t="s">
        <v>593</v>
      </c>
      <c r="L624" s="12"/>
      <c r="M624" s="95" t="s">
        <v>48</v>
      </c>
      <c r="N624" s="12"/>
      <c r="O624" s="96" t="s">
        <v>48</v>
      </c>
      <c r="P624" s="12"/>
      <c r="Q624" s="13">
        <v>51662.69</v>
      </c>
      <c r="R624" s="12" t="s">
        <v>56</v>
      </c>
      <c r="S624" s="96">
        <f t="shared" si="18"/>
        <v>106.30183127572018</v>
      </c>
      <c r="T624" s="12" t="s">
        <v>48</v>
      </c>
      <c r="U624" s="96">
        <v>0</v>
      </c>
      <c r="V624" s="96">
        <v>486</v>
      </c>
      <c r="W624" s="96">
        <v>7</v>
      </c>
      <c r="X624" s="14">
        <v>0</v>
      </c>
      <c r="Y624" s="14">
        <v>0</v>
      </c>
      <c r="Z624" s="15" t="s">
        <v>57</v>
      </c>
      <c r="AA624" s="12" t="s">
        <v>48</v>
      </c>
      <c r="AB624" s="12" t="s">
        <v>48</v>
      </c>
      <c r="AC624" s="12" t="s">
        <v>57</v>
      </c>
      <c r="AD624" s="12" t="s">
        <v>57</v>
      </c>
      <c r="AE624" s="12" t="s">
        <v>57</v>
      </c>
      <c r="AF624" s="12" t="s">
        <v>59</v>
      </c>
      <c r="AG624" s="96">
        <v>2</v>
      </c>
      <c r="AH624" s="12" t="s">
        <v>48</v>
      </c>
      <c r="AI624" s="12" t="s">
        <v>48</v>
      </c>
    </row>
    <row r="625" spans="2:35" ht="14.5" x14ac:dyDescent="0.35">
      <c r="B625" s="107" t="s">
        <v>1804</v>
      </c>
      <c r="C625" s="12" t="s">
        <v>48</v>
      </c>
      <c r="D625" s="12" t="s">
        <v>62</v>
      </c>
      <c r="E625" s="12" t="s">
        <v>1800</v>
      </c>
      <c r="F625" s="12" t="s">
        <v>48</v>
      </c>
      <c r="G625" s="12" t="s">
        <v>1805</v>
      </c>
      <c r="H625" s="107" t="s">
        <v>1806</v>
      </c>
      <c r="I625" s="12" t="s">
        <v>78</v>
      </c>
      <c r="J625" s="12" t="s">
        <v>79</v>
      </c>
      <c r="K625" s="12" t="s">
        <v>67</v>
      </c>
      <c r="L625" s="12" t="s">
        <v>68</v>
      </c>
      <c r="M625" s="95">
        <v>46395</v>
      </c>
      <c r="N625" s="12" t="s">
        <v>71</v>
      </c>
      <c r="O625" s="96" t="s">
        <v>48</v>
      </c>
      <c r="P625" s="12"/>
      <c r="Q625" s="13">
        <v>3000</v>
      </c>
      <c r="R625" s="12" t="s">
        <v>56</v>
      </c>
      <c r="S625" s="96">
        <v>0</v>
      </c>
      <c r="T625" s="12" t="s">
        <v>48</v>
      </c>
      <c r="U625" s="96" t="s">
        <v>3</v>
      </c>
      <c r="V625" s="96">
        <v>0</v>
      </c>
      <c r="W625" s="96">
        <v>0</v>
      </c>
      <c r="X625" s="14">
        <v>0</v>
      </c>
      <c r="Y625" s="14">
        <v>0</v>
      </c>
      <c r="Z625" s="15" t="s">
        <v>57</v>
      </c>
      <c r="AA625" s="12" t="s">
        <v>48</v>
      </c>
      <c r="AB625" s="12" t="s">
        <v>48</v>
      </c>
      <c r="AC625" s="12" t="s">
        <v>57</v>
      </c>
      <c r="AD625" s="12" t="s">
        <v>2</v>
      </c>
      <c r="AE625" s="12" t="s">
        <v>2</v>
      </c>
      <c r="AF625" s="12" t="s">
        <v>80</v>
      </c>
      <c r="AG625" s="96">
        <v>0</v>
      </c>
      <c r="AH625" s="12" t="s">
        <v>48</v>
      </c>
      <c r="AI625" s="12" t="s">
        <v>48</v>
      </c>
    </row>
    <row r="626" spans="2:35" ht="14.5" x14ac:dyDescent="0.35">
      <c r="B626" s="12" t="s">
        <v>1807</v>
      </c>
      <c r="C626" s="12" t="s">
        <v>48</v>
      </c>
      <c r="D626" s="12" t="s">
        <v>62</v>
      </c>
      <c r="E626" s="12" t="s">
        <v>1808</v>
      </c>
      <c r="F626" s="12" t="s">
        <v>48</v>
      </c>
      <c r="G626" s="12" t="s">
        <v>1809</v>
      </c>
      <c r="H626" s="12" t="s">
        <v>1810</v>
      </c>
      <c r="I626" s="12" t="s">
        <v>53</v>
      </c>
      <c r="J626" s="12" t="s">
        <v>66</v>
      </c>
      <c r="K626" s="12" t="s">
        <v>55</v>
      </c>
      <c r="L626" s="12"/>
      <c r="M626" s="95" t="s">
        <v>48</v>
      </c>
      <c r="N626" s="12"/>
      <c r="O626" s="96" t="s">
        <v>48</v>
      </c>
      <c r="P626" s="12"/>
      <c r="Q626" s="13">
        <v>0</v>
      </c>
      <c r="R626" s="12"/>
      <c r="S626" s="96">
        <v>0</v>
      </c>
      <c r="T626" s="12" t="s">
        <v>48</v>
      </c>
      <c r="U626" s="96">
        <v>0</v>
      </c>
      <c r="V626" s="96">
        <v>0</v>
      </c>
      <c r="W626" s="96">
        <v>0</v>
      </c>
      <c r="X626" s="14">
        <v>-244557.42</v>
      </c>
      <c r="Y626" s="14">
        <v>0</v>
      </c>
      <c r="Z626" s="15" t="s">
        <v>57</v>
      </c>
      <c r="AA626" s="12" t="s">
        <v>48</v>
      </c>
      <c r="AB626" s="12" t="s">
        <v>48</v>
      </c>
      <c r="AC626" s="12" t="s">
        <v>58</v>
      </c>
      <c r="AD626" s="12" t="s">
        <v>57</v>
      </c>
      <c r="AE626" s="12" t="s">
        <v>57</v>
      </c>
      <c r="AF626" s="12" t="s">
        <v>59</v>
      </c>
      <c r="AG626" s="96">
        <v>0</v>
      </c>
      <c r="AH626" s="12" t="s">
        <v>48</v>
      </c>
      <c r="AI626" s="12" t="s">
        <v>48</v>
      </c>
    </row>
    <row r="627" spans="2:35" ht="14.5" x14ac:dyDescent="0.35">
      <c r="B627" s="12" t="s">
        <v>1807</v>
      </c>
      <c r="C627" s="12" t="s">
        <v>48</v>
      </c>
      <c r="D627" s="12" t="s">
        <v>75</v>
      </c>
      <c r="E627" s="12" t="s">
        <v>1808</v>
      </c>
      <c r="F627" s="12" t="s">
        <v>48</v>
      </c>
      <c r="G627" s="12" t="s">
        <v>1811</v>
      </c>
      <c r="H627" s="12" t="s">
        <v>1812</v>
      </c>
      <c r="I627" s="12" t="s">
        <v>53</v>
      </c>
      <c r="J627" s="12" t="s">
        <v>66</v>
      </c>
      <c r="K627" s="12" t="s">
        <v>593</v>
      </c>
      <c r="L627" s="12"/>
      <c r="M627" s="95" t="s">
        <v>48</v>
      </c>
      <c r="N627" s="12"/>
      <c r="O627" s="96" t="s">
        <v>48</v>
      </c>
      <c r="P627" s="12"/>
      <c r="Q627" s="13">
        <v>111149.7</v>
      </c>
      <c r="R627" s="12" t="s">
        <v>56</v>
      </c>
      <c r="S627" s="96">
        <v>0</v>
      </c>
      <c r="T627" s="12" t="s">
        <v>48</v>
      </c>
      <c r="U627" s="96">
        <v>0</v>
      </c>
      <c r="V627" s="96">
        <v>1</v>
      </c>
      <c r="W627" s="96">
        <v>0</v>
      </c>
      <c r="X627" s="14">
        <v>-21643.619999999995</v>
      </c>
      <c r="Y627" s="14">
        <v>-256731.09999999998</v>
      </c>
      <c r="Z627" s="15" t="s">
        <v>57</v>
      </c>
      <c r="AA627" s="12" t="s">
        <v>48</v>
      </c>
      <c r="AB627" s="12" t="s">
        <v>48</v>
      </c>
      <c r="AC627" s="12" t="s">
        <v>58</v>
      </c>
      <c r="AD627" s="12" t="s">
        <v>57</v>
      </c>
      <c r="AE627" s="12" t="s">
        <v>57</v>
      </c>
      <c r="AF627" s="12" t="s">
        <v>80</v>
      </c>
      <c r="AG627" s="96">
        <v>0</v>
      </c>
      <c r="AH627" s="12" t="s">
        <v>48</v>
      </c>
      <c r="AI627" s="12" t="s">
        <v>48</v>
      </c>
    </row>
    <row r="628" spans="2:35" ht="14.5" x14ac:dyDescent="0.35">
      <c r="B628" s="12" t="s">
        <v>1813</v>
      </c>
      <c r="C628" s="12" t="s">
        <v>48</v>
      </c>
      <c r="D628" s="12" t="s">
        <v>75</v>
      </c>
      <c r="E628" s="12" t="s">
        <v>1808</v>
      </c>
      <c r="F628" s="12" t="s">
        <v>48</v>
      </c>
      <c r="G628" s="12" t="s">
        <v>1814</v>
      </c>
      <c r="H628" s="12" t="s">
        <v>1812</v>
      </c>
      <c r="I628" s="12" t="s">
        <v>53</v>
      </c>
      <c r="J628" s="12" t="s">
        <v>66</v>
      </c>
      <c r="K628" s="12" t="s">
        <v>593</v>
      </c>
      <c r="L628" s="12"/>
      <c r="M628" s="95" t="s">
        <v>48</v>
      </c>
      <c r="N628" s="12"/>
      <c r="O628" s="96" t="s">
        <v>48</v>
      </c>
      <c r="P628" s="12"/>
      <c r="Q628" s="13">
        <v>1850672.5</v>
      </c>
      <c r="R628" s="12" t="s">
        <v>56</v>
      </c>
      <c r="S628" s="96">
        <v>0</v>
      </c>
      <c r="T628" s="12" t="s">
        <v>48</v>
      </c>
      <c r="U628" s="96">
        <v>0</v>
      </c>
      <c r="V628" s="96">
        <v>5797</v>
      </c>
      <c r="W628" s="96">
        <v>69</v>
      </c>
      <c r="X628" s="14">
        <v>-23016.370000000024</v>
      </c>
      <c r="Y628" s="14">
        <v>-432703.32</v>
      </c>
      <c r="Z628" s="15" t="s">
        <v>57</v>
      </c>
      <c r="AA628" s="12" t="s">
        <v>48</v>
      </c>
      <c r="AB628" s="12" t="s">
        <v>48</v>
      </c>
      <c r="AC628" s="12" t="s">
        <v>58</v>
      </c>
      <c r="AD628" s="12" t="s">
        <v>57</v>
      </c>
      <c r="AE628" s="12" t="s">
        <v>57</v>
      </c>
      <c r="AF628" s="12" t="s">
        <v>80</v>
      </c>
      <c r="AG628" s="96">
        <v>25</v>
      </c>
      <c r="AH628" s="12" t="s">
        <v>48</v>
      </c>
      <c r="AI628" s="12" t="s">
        <v>48</v>
      </c>
    </row>
    <row r="629" spans="2:35" ht="14.5" x14ac:dyDescent="0.35">
      <c r="B629" s="12" t="s">
        <v>1807</v>
      </c>
      <c r="C629" s="12" t="s">
        <v>48</v>
      </c>
      <c r="D629" s="12" t="s">
        <v>62</v>
      </c>
      <c r="E629" s="12" t="s">
        <v>1808</v>
      </c>
      <c r="F629" s="120" t="s">
        <v>48</v>
      </c>
      <c r="G629" s="12" t="s">
        <v>1815</v>
      </c>
      <c r="H629" s="12" t="s">
        <v>1812</v>
      </c>
      <c r="I629" s="12" t="s">
        <v>53</v>
      </c>
      <c r="J629" s="12" t="s">
        <v>66</v>
      </c>
      <c r="K629" s="12" t="s">
        <v>55</v>
      </c>
      <c r="L629" s="12"/>
      <c r="M629" s="118" t="s">
        <v>48</v>
      </c>
      <c r="N629" s="12"/>
      <c r="O629" s="96" t="s">
        <v>48</v>
      </c>
      <c r="P629" s="12"/>
      <c r="Q629" s="13">
        <v>211748.35</v>
      </c>
      <c r="R629" s="12" t="s">
        <v>56</v>
      </c>
      <c r="S629" s="96">
        <v>0</v>
      </c>
      <c r="T629" s="12" t="s">
        <v>48</v>
      </c>
      <c r="U629" s="96">
        <v>0</v>
      </c>
      <c r="V629" s="96">
        <v>6042</v>
      </c>
      <c r="W629" s="96">
        <v>75</v>
      </c>
      <c r="X629" s="14">
        <v>-51909.81</v>
      </c>
      <c r="Y629" s="14">
        <v>730647.78</v>
      </c>
      <c r="Z629" s="15" t="s">
        <v>57</v>
      </c>
      <c r="AA629" s="12" t="s">
        <v>48</v>
      </c>
      <c r="AB629" s="12" t="s">
        <v>48</v>
      </c>
      <c r="AC629" s="12" t="s">
        <v>58</v>
      </c>
      <c r="AD629" s="12" t="s">
        <v>57</v>
      </c>
      <c r="AE629" s="12" t="s">
        <v>57</v>
      </c>
      <c r="AF629" s="12" t="s">
        <v>59</v>
      </c>
      <c r="AG629" s="96">
        <v>39</v>
      </c>
      <c r="AH629" s="12" t="s">
        <v>48</v>
      </c>
      <c r="AI629" s="12" t="s">
        <v>48</v>
      </c>
    </row>
    <row r="630" spans="2:35" ht="14.5" x14ac:dyDescent="0.35">
      <c r="B630" s="12" t="s">
        <v>66</v>
      </c>
      <c r="C630" s="12" t="s">
        <v>48</v>
      </c>
      <c r="D630" s="12" t="s">
        <v>247</v>
      </c>
      <c r="E630" s="12" t="s">
        <v>1816</v>
      </c>
      <c r="F630" s="120">
        <v>3365</v>
      </c>
      <c r="G630" s="12" t="s">
        <v>48</v>
      </c>
      <c r="H630" s="12" t="s">
        <v>1817</v>
      </c>
      <c r="I630" s="12" t="s">
        <v>89</v>
      </c>
      <c r="J630" s="12" t="s">
        <v>66</v>
      </c>
      <c r="K630" s="12" t="s">
        <v>95</v>
      </c>
      <c r="L630" s="12" t="s">
        <v>96</v>
      </c>
      <c r="M630" s="118" t="s">
        <v>3</v>
      </c>
      <c r="N630" s="12" t="s">
        <v>71</v>
      </c>
      <c r="O630" s="96">
        <v>2700</v>
      </c>
      <c r="P630" s="12" t="s">
        <v>97</v>
      </c>
      <c r="Q630" s="17">
        <v>675000</v>
      </c>
      <c r="R630" s="12" t="s">
        <v>56</v>
      </c>
      <c r="S630" s="96">
        <f>Q630/V630</f>
        <v>250</v>
      </c>
      <c r="T630" s="12" t="s">
        <v>48</v>
      </c>
      <c r="U630" s="118" t="s">
        <v>3</v>
      </c>
      <c r="V630" s="96">
        <f>O630</f>
        <v>2700</v>
      </c>
      <c r="W630" s="96" t="s">
        <v>2</v>
      </c>
      <c r="X630" s="16">
        <v>0</v>
      </c>
      <c r="Y630" s="16">
        <v>0</v>
      </c>
      <c r="Z630" s="15" t="s">
        <v>57</v>
      </c>
      <c r="AA630" s="12" t="s">
        <v>58</v>
      </c>
      <c r="AB630" s="12" t="s">
        <v>91</v>
      </c>
      <c r="AC630" s="12" t="s">
        <v>58</v>
      </c>
      <c r="AD630" s="12" t="s">
        <v>2</v>
      </c>
      <c r="AE630" s="12" t="s">
        <v>73</v>
      </c>
      <c r="AF630" s="12" t="s">
        <v>80</v>
      </c>
      <c r="AG630" s="96">
        <v>0</v>
      </c>
      <c r="AH630" s="12" t="s">
        <v>48</v>
      </c>
      <c r="AI630" s="12" t="s">
        <v>48</v>
      </c>
    </row>
    <row r="631" spans="2:35" ht="14.5" x14ac:dyDescent="0.35">
      <c r="B631" s="108" t="s">
        <v>1818</v>
      </c>
      <c r="C631" s="12" t="s">
        <v>48</v>
      </c>
      <c r="D631" s="12" t="s">
        <v>235</v>
      </c>
      <c r="E631" s="12" t="s">
        <v>1816</v>
      </c>
      <c r="F631" s="12" t="s">
        <v>48</v>
      </c>
      <c r="G631" s="94" t="s">
        <v>1819</v>
      </c>
      <c r="H631" s="107" t="s">
        <v>1820</v>
      </c>
      <c r="I631" s="12" t="s">
        <v>53</v>
      </c>
      <c r="J631" s="12" t="s">
        <v>79</v>
      </c>
      <c r="K631" s="12" t="s">
        <v>67</v>
      </c>
      <c r="L631" s="12" t="s">
        <v>119</v>
      </c>
      <c r="M631" s="95">
        <v>45246</v>
      </c>
      <c r="N631" s="12" t="s">
        <v>72</v>
      </c>
      <c r="O631" s="96" t="s">
        <v>48</v>
      </c>
      <c r="P631" s="12"/>
      <c r="Q631" s="13">
        <f>X631</f>
        <v>326766.61</v>
      </c>
      <c r="R631" s="12" t="s">
        <v>72</v>
      </c>
      <c r="S631" s="96">
        <f>Q631/V631</f>
        <v>396.56141990291263</v>
      </c>
      <c r="T631" s="12" t="s">
        <v>48</v>
      </c>
      <c r="U631" s="13">
        <v>4670</v>
      </c>
      <c r="V631" s="96">
        <v>824</v>
      </c>
      <c r="W631" s="96">
        <v>0</v>
      </c>
      <c r="X631" s="14">
        <v>326766.61</v>
      </c>
      <c r="Y631" s="14">
        <v>0</v>
      </c>
      <c r="Z631" s="16" t="s">
        <v>58</v>
      </c>
      <c r="AA631" s="12" t="s">
        <v>48</v>
      </c>
      <c r="AB631" s="12" t="s">
        <v>48</v>
      </c>
      <c r="AC631" s="12" t="s">
        <v>57</v>
      </c>
      <c r="AD631" s="12" t="s">
        <v>57</v>
      </c>
      <c r="AE631" s="12" t="s">
        <v>57</v>
      </c>
      <c r="AF631" s="12" t="s">
        <v>80</v>
      </c>
      <c r="AG631" s="118">
        <v>7</v>
      </c>
      <c r="AH631" s="12" t="s">
        <v>48</v>
      </c>
      <c r="AI631" s="12" t="s">
        <v>48</v>
      </c>
    </row>
    <row r="632" spans="2:35" ht="14.5" x14ac:dyDescent="0.35">
      <c r="B632" s="108" t="s">
        <v>1821</v>
      </c>
      <c r="C632" s="12" t="s">
        <v>48</v>
      </c>
      <c r="D632" s="12" t="s">
        <v>235</v>
      </c>
      <c r="E632" s="12" t="s">
        <v>1816</v>
      </c>
      <c r="F632" s="12" t="s">
        <v>48</v>
      </c>
      <c r="G632" s="94" t="s">
        <v>1822</v>
      </c>
      <c r="H632" s="107" t="s">
        <v>1823</v>
      </c>
      <c r="I632" s="12" t="s">
        <v>53</v>
      </c>
      <c r="J632" s="12" t="s">
        <v>128</v>
      </c>
      <c r="K632" s="12" t="s">
        <v>593</v>
      </c>
      <c r="L632" s="12"/>
      <c r="M632" s="95" t="s">
        <v>48</v>
      </c>
      <c r="N632" s="12"/>
      <c r="O632" s="96" t="s">
        <v>48</v>
      </c>
      <c r="P632" s="12"/>
      <c r="Q632" s="13">
        <v>0</v>
      </c>
      <c r="R632" s="12"/>
      <c r="S632" s="96">
        <v>0</v>
      </c>
      <c r="T632" s="12" t="s">
        <v>48</v>
      </c>
      <c r="U632" s="13">
        <v>0</v>
      </c>
      <c r="V632" s="96">
        <v>0</v>
      </c>
      <c r="W632" s="96">
        <v>0</v>
      </c>
      <c r="X632" s="14">
        <v>0</v>
      </c>
      <c r="Y632" s="14">
        <v>0</v>
      </c>
      <c r="Z632" s="16" t="s">
        <v>57</v>
      </c>
      <c r="AA632" s="12" t="s">
        <v>48</v>
      </c>
      <c r="AB632" s="12" t="s">
        <v>48</v>
      </c>
      <c r="AC632" s="12" t="s">
        <v>57</v>
      </c>
      <c r="AD632" s="12" t="s">
        <v>57</v>
      </c>
      <c r="AE632" s="12" t="s">
        <v>57</v>
      </c>
      <c r="AF632" s="12" t="s">
        <v>80</v>
      </c>
      <c r="AG632" s="118" t="s">
        <v>60</v>
      </c>
      <c r="AH632" s="12" t="s">
        <v>48</v>
      </c>
      <c r="AI632" s="12" t="s">
        <v>48</v>
      </c>
    </row>
    <row r="633" spans="2:35" ht="14.5" x14ac:dyDescent="0.35">
      <c r="B633" s="109" t="s">
        <v>1824</v>
      </c>
      <c r="C633" s="12" t="s">
        <v>48</v>
      </c>
      <c r="D633" s="12" t="s">
        <v>235</v>
      </c>
      <c r="E633" s="12" t="s">
        <v>1816</v>
      </c>
      <c r="F633" s="12" t="s">
        <v>48</v>
      </c>
      <c r="G633" s="12" t="s">
        <v>1825</v>
      </c>
      <c r="H633" s="107" t="s">
        <v>1826</v>
      </c>
      <c r="I633" s="12" t="s">
        <v>53</v>
      </c>
      <c r="J633" s="12" t="s">
        <v>128</v>
      </c>
      <c r="K633" s="12" t="s">
        <v>55</v>
      </c>
      <c r="L633" s="12"/>
      <c r="M633" s="95" t="s">
        <v>48</v>
      </c>
      <c r="N633" s="12"/>
      <c r="O633" s="96" t="s">
        <v>48</v>
      </c>
      <c r="P633" s="12"/>
      <c r="Q633" s="13">
        <v>0</v>
      </c>
      <c r="R633" s="12"/>
      <c r="S633" s="96">
        <v>0</v>
      </c>
      <c r="T633" s="12" t="s">
        <v>48</v>
      </c>
      <c r="U633" s="96">
        <v>0</v>
      </c>
      <c r="V633" s="96">
        <v>0</v>
      </c>
      <c r="W633" s="96">
        <v>0</v>
      </c>
      <c r="X633" s="14">
        <v>0</v>
      </c>
      <c r="Y633" s="14">
        <v>0</v>
      </c>
      <c r="Z633" s="15" t="s">
        <v>57</v>
      </c>
      <c r="AA633" s="12" t="s">
        <v>48</v>
      </c>
      <c r="AB633" s="12" t="s">
        <v>48</v>
      </c>
      <c r="AC633" s="12" t="s">
        <v>57</v>
      </c>
      <c r="AD633" s="12" t="s">
        <v>57</v>
      </c>
      <c r="AE633" s="12" t="s">
        <v>57</v>
      </c>
      <c r="AF633" s="12" t="s">
        <v>80</v>
      </c>
      <c r="AG633" s="96" t="s">
        <v>60</v>
      </c>
      <c r="AH633" s="12" t="s">
        <v>48</v>
      </c>
      <c r="AI633" s="12" t="s">
        <v>48</v>
      </c>
    </row>
    <row r="634" spans="2:35" ht="14.5" x14ac:dyDescent="0.35">
      <c r="B634" s="107" t="s">
        <v>1827</v>
      </c>
      <c r="C634" s="12" t="s">
        <v>48</v>
      </c>
      <c r="D634" s="12" t="s">
        <v>235</v>
      </c>
      <c r="E634" s="12" t="s">
        <v>1816</v>
      </c>
      <c r="F634" s="12" t="s">
        <v>48</v>
      </c>
      <c r="G634" s="12" t="s">
        <v>1828</v>
      </c>
      <c r="H634" s="107" t="s">
        <v>1829</v>
      </c>
      <c r="I634" s="12" t="s">
        <v>53</v>
      </c>
      <c r="J634" s="12" t="s">
        <v>128</v>
      </c>
      <c r="K634" s="12" t="s">
        <v>67</v>
      </c>
      <c r="L634" s="12" t="s">
        <v>119</v>
      </c>
      <c r="M634" s="95">
        <v>45303</v>
      </c>
      <c r="N634" s="12" t="s">
        <v>72</v>
      </c>
      <c r="O634" s="96" t="s">
        <v>48</v>
      </c>
      <c r="P634" s="12"/>
      <c r="Q634" s="13">
        <f>X634</f>
        <v>813181.52</v>
      </c>
      <c r="R634" s="12" t="s">
        <v>72</v>
      </c>
      <c r="S634" s="96">
        <f>Q634/V634</f>
        <v>149.75718600368324</v>
      </c>
      <c r="T634" s="12" t="s">
        <v>48</v>
      </c>
      <c r="U634" s="13">
        <v>12032</v>
      </c>
      <c r="V634" s="96">
        <v>5430</v>
      </c>
      <c r="W634" s="96">
        <v>10</v>
      </c>
      <c r="X634" s="23">
        <v>813181.52</v>
      </c>
      <c r="Y634" s="23">
        <v>0</v>
      </c>
      <c r="Z634" s="16" t="s">
        <v>58</v>
      </c>
      <c r="AA634" s="12" t="s">
        <v>48</v>
      </c>
      <c r="AB634" s="12" t="s">
        <v>48</v>
      </c>
      <c r="AC634" s="12" t="s">
        <v>58</v>
      </c>
      <c r="AD634" s="12" t="s">
        <v>57</v>
      </c>
      <c r="AE634" s="12" t="s">
        <v>57</v>
      </c>
      <c r="AF634" s="12" t="s">
        <v>80</v>
      </c>
      <c r="AG634" s="96">
        <v>10</v>
      </c>
      <c r="AH634" s="12" t="s">
        <v>48</v>
      </c>
      <c r="AI634" s="12" t="s">
        <v>48</v>
      </c>
    </row>
    <row r="635" spans="2:35" ht="14.5" x14ac:dyDescent="0.35">
      <c r="B635" s="107" t="s">
        <v>1830</v>
      </c>
      <c r="C635" s="12" t="s">
        <v>48</v>
      </c>
      <c r="D635" s="12" t="s">
        <v>235</v>
      </c>
      <c r="E635" s="12" t="s">
        <v>1816</v>
      </c>
      <c r="F635" s="12" t="s">
        <v>48</v>
      </c>
      <c r="G635" s="12" t="s">
        <v>1831</v>
      </c>
      <c r="H635" s="107" t="s">
        <v>1832</v>
      </c>
      <c r="I635" s="12" t="s">
        <v>53</v>
      </c>
      <c r="J635" s="12" t="s">
        <v>54</v>
      </c>
      <c r="K635" s="12" t="s">
        <v>55</v>
      </c>
      <c r="L635" s="12"/>
      <c r="M635" s="95" t="s">
        <v>48</v>
      </c>
      <c r="N635" s="12"/>
      <c r="O635" s="96" t="s">
        <v>48</v>
      </c>
      <c r="P635" s="12"/>
      <c r="Q635" s="13">
        <v>0</v>
      </c>
      <c r="R635" s="12"/>
      <c r="S635" s="96">
        <v>0</v>
      </c>
      <c r="T635" s="12" t="s">
        <v>48</v>
      </c>
      <c r="U635" s="96">
        <v>0</v>
      </c>
      <c r="V635" s="96">
        <v>0</v>
      </c>
      <c r="W635" s="96">
        <v>0</v>
      </c>
      <c r="X635" s="14">
        <v>0</v>
      </c>
      <c r="Y635" s="14">
        <v>0</v>
      </c>
      <c r="Z635" s="15" t="s">
        <v>57</v>
      </c>
      <c r="AA635" s="12" t="s">
        <v>48</v>
      </c>
      <c r="AB635" s="12" t="s">
        <v>48</v>
      </c>
      <c r="AC635" s="12" t="s">
        <v>57</v>
      </c>
      <c r="AD635" s="12" t="s">
        <v>57</v>
      </c>
      <c r="AE635" s="12" t="s">
        <v>57</v>
      </c>
      <c r="AF635" s="12" t="s">
        <v>80</v>
      </c>
      <c r="AG635" s="96" t="s">
        <v>60</v>
      </c>
      <c r="AH635" s="12" t="s">
        <v>48</v>
      </c>
      <c r="AI635" s="12" t="s">
        <v>48</v>
      </c>
    </row>
    <row r="636" spans="2:35" ht="14.5" x14ac:dyDescent="0.35">
      <c r="B636" s="107" t="s">
        <v>1830</v>
      </c>
      <c r="C636" s="12" t="s">
        <v>48</v>
      </c>
      <c r="D636" s="12" t="s">
        <v>235</v>
      </c>
      <c r="E636" s="12" t="s">
        <v>1816</v>
      </c>
      <c r="F636" s="12" t="s">
        <v>48</v>
      </c>
      <c r="G636" s="12" t="s">
        <v>1833</v>
      </c>
      <c r="H636" s="107" t="s">
        <v>1834</v>
      </c>
      <c r="I636" s="12" t="s">
        <v>53</v>
      </c>
      <c r="J636" s="12" t="s">
        <v>54</v>
      </c>
      <c r="K636" s="12" t="s">
        <v>67</v>
      </c>
      <c r="L636" s="12" t="s">
        <v>68</v>
      </c>
      <c r="M636" s="95">
        <v>46116</v>
      </c>
      <c r="N636" s="12" t="s">
        <v>71</v>
      </c>
      <c r="O636" s="96" t="s">
        <v>48</v>
      </c>
      <c r="P636" s="12"/>
      <c r="Q636" s="13">
        <v>281430.71999999997</v>
      </c>
      <c r="R636" s="12" t="s">
        <v>56</v>
      </c>
      <c r="S636" s="96">
        <f>Q636/V636</f>
        <v>388.71646408839774</v>
      </c>
      <c r="T636" s="12" t="s">
        <v>48</v>
      </c>
      <c r="U636" s="96">
        <v>652</v>
      </c>
      <c r="V636" s="96">
        <v>724</v>
      </c>
      <c r="W636" s="96" t="s">
        <v>60</v>
      </c>
      <c r="X636" s="14">
        <v>6084.48</v>
      </c>
      <c r="Y636" s="14">
        <v>0</v>
      </c>
      <c r="Z636" s="15" t="s">
        <v>57</v>
      </c>
      <c r="AA636" s="12" t="s">
        <v>48</v>
      </c>
      <c r="AB636" s="12" t="s">
        <v>48</v>
      </c>
      <c r="AC636" s="12" t="s">
        <v>57</v>
      </c>
      <c r="AD636" s="12" t="s">
        <v>57</v>
      </c>
      <c r="AE636" s="12" t="s">
        <v>57</v>
      </c>
      <c r="AF636" s="12" t="s">
        <v>80</v>
      </c>
      <c r="AG636" s="96">
        <v>5</v>
      </c>
      <c r="AH636" s="12" t="s">
        <v>48</v>
      </c>
      <c r="AI636" s="12" t="s">
        <v>48</v>
      </c>
    </row>
    <row r="637" spans="2:35" ht="14.5" x14ac:dyDescent="0.35">
      <c r="B637" s="107" t="s">
        <v>1835</v>
      </c>
      <c r="C637" s="12" t="s">
        <v>48</v>
      </c>
      <c r="D637" s="12" t="s">
        <v>235</v>
      </c>
      <c r="E637" s="12" t="s">
        <v>1816</v>
      </c>
      <c r="F637" s="12" t="s">
        <v>48</v>
      </c>
      <c r="G637" s="12" t="s">
        <v>1836</v>
      </c>
      <c r="H637" s="107" t="s">
        <v>1837</v>
      </c>
      <c r="I637" s="12" t="s">
        <v>53</v>
      </c>
      <c r="J637" s="12" t="s">
        <v>54</v>
      </c>
      <c r="K637" s="12" t="s">
        <v>67</v>
      </c>
      <c r="L637" s="12" t="s">
        <v>614</v>
      </c>
      <c r="M637" s="95">
        <v>45337</v>
      </c>
      <c r="N637" s="12" t="s">
        <v>72</v>
      </c>
      <c r="O637" s="96" t="s">
        <v>48</v>
      </c>
      <c r="P637" s="12"/>
      <c r="Q637" s="13">
        <f>X637</f>
        <v>177667.6</v>
      </c>
      <c r="R637" s="12" t="s">
        <v>72</v>
      </c>
      <c r="S637" s="96">
        <f>Q637/V637</f>
        <v>157.3672276350753</v>
      </c>
      <c r="T637" s="12" t="s">
        <v>48</v>
      </c>
      <c r="U637" s="13">
        <v>2276</v>
      </c>
      <c r="V637" s="96">
        <v>1129</v>
      </c>
      <c r="W637" s="96">
        <v>3</v>
      </c>
      <c r="X637" s="14">
        <v>177667.6</v>
      </c>
      <c r="Y637" s="14">
        <v>0</v>
      </c>
      <c r="Z637" s="16" t="s">
        <v>58</v>
      </c>
      <c r="AA637" s="12" t="s">
        <v>48</v>
      </c>
      <c r="AB637" s="12" t="s">
        <v>48</v>
      </c>
      <c r="AC637" s="12" t="s">
        <v>57</v>
      </c>
      <c r="AD637" s="12" t="s">
        <v>57</v>
      </c>
      <c r="AE637" s="12" t="s">
        <v>57</v>
      </c>
      <c r="AF637" s="12" t="s">
        <v>80</v>
      </c>
      <c r="AG637" s="96">
        <v>4</v>
      </c>
      <c r="AH637" s="12" t="s">
        <v>48</v>
      </c>
      <c r="AI637" s="12" t="s">
        <v>48</v>
      </c>
    </row>
    <row r="638" spans="2:35" ht="14.5" x14ac:dyDescent="0.35">
      <c r="B638" s="107" t="s">
        <v>1838</v>
      </c>
      <c r="C638" s="12" t="s">
        <v>48</v>
      </c>
      <c r="D638" s="12" t="s">
        <v>235</v>
      </c>
      <c r="E638" s="12" t="s">
        <v>1816</v>
      </c>
      <c r="F638" s="12" t="s">
        <v>48</v>
      </c>
      <c r="G638" s="12" t="s">
        <v>1839</v>
      </c>
      <c r="H638" s="107" t="s">
        <v>1840</v>
      </c>
      <c r="I638" s="12" t="s">
        <v>53</v>
      </c>
      <c r="J638" s="12" t="s">
        <v>128</v>
      </c>
      <c r="K638" s="12" t="s">
        <v>67</v>
      </c>
      <c r="L638" s="12" t="s">
        <v>119</v>
      </c>
      <c r="M638" s="95">
        <v>45321</v>
      </c>
      <c r="N638" s="12" t="s">
        <v>72</v>
      </c>
      <c r="O638" s="96" t="s">
        <v>48</v>
      </c>
      <c r="P638" s="12"/>
      <c r="Q638" s="13">
        <f t="shared" ref="Q638" si="19">X638</f>
        <v>317349.76000000001</v>
      </c>
      <c r="R638" s="12" t="s">
        <v>72</v>
      </c>
      <c r="S638" s="96">
        <f>Q638/V638</f>
        <v>651.6422176591376</v>
      </c>
      <c r="T638" s="12" t="s">
        <v>48</v>
      </c>
      <c r="U638" s="13">
        <v>3896</v>
      </c>
      <c r="V638" s="96">
        <v>487</v>
      </c>
      <c r="W638" s="96">
        <v>4</v>
      </c>
      <c r="X638" s="14">
        <v>317349.76000000001</v>
      </c>
      <c r="Y638" s="14">
        <v>96.18</v>
      </c>
      <c r="Z638" s="16" t="s">
        <v>58</v>
      </c>
      <c r="AA638" s="12" t="s">
        <v>48</v>
      </c>
      <c r="AB638" s="12" t="s">
        <v>48</v>
      </c>
      <c r="AC638" s="12" t="s">
        <v>58</v>
      </c>
      <c r="AD638" s="12" t="s">
        <v>57</v>
      </c>
      <c r="AE638" s="12" t="s">
        <v>57</v>
      </c>
      <c r="AF638" s="12" t="s">
        <v>80</v>
      </c>
      <c r="AG638" s="96">
        <v>4</v>
      </c>
      <c r="AH638" s="12" t="s">
        <v>48</v>
      </c>
      <c r="AI638" s="12" t="s">
        <v>48</v>
      </c>
    </row>
    <row r="639" spans="2:35" ht="14.5" x14ac:dyDescent="0.35">
      <c r="B639" s="107" t="s">
        <v>1841</v>
      </c>
      <c r="C639" s="12" t="s">
        <v>48</v>
      </c>
      <c r="D639" s="12" t="s">
        <v>235</v>
      </c>
      <c r="E639" s="12" t="s">
        <v>1816</v>
      </c>
      <c r="F639" s="12" t="s">
        <v>48</v>
      </c>
      <c r="G639" s="12" t="s">
        <v>1842</v>
      </c>
      <c r="H639" s="107" t="s">
        <v>1843</v>
      </c>
      <c r="I639" s="12" t="s">
        <v>53</v>
      </c>
      <c r="J639" s="12" t="s">
        <v>128</v>
      </c>
      <c r="K639" s="12" t="s">
        <v>67</v>
      </c>
      <c r="L639" s="12" t="s">
        <v>68</v>
      </c>
      <c r="M639" s="95">
        <v>45627</v>
      </c>
      <c r="N639" s="12" t="s">
        <v>71</v>
      </c>
      <c r="O639" s="96" t="s">
        <v>48</v>
      </c>
      <c r="P639" s="12"/>
      <c r="Q639" s="13">
        <v>361845</v>
      </c>
      <c r="R639" s="12" t="s">
        <v>56</v>
      </c>
      <c r="S639" s="96">
        <f>Q639/V639</f>
        <v>428.72630331753555</v>
      </c>
      <c r="T639" s="12" t="s">
        <v>48</v>
      </c>
      <c r="U639" s="96" t="s">
        <v>3</v>
      </c>
      <c r="V639" s="96">
        <v>844</v>
      </c>
      <c r="W639" s="96">
        <v>2</v>
      </c>
      <c r="X639" s="14">
        <v>8628</v>
      </c>
      <c r="Y639" s="14">
        <v>0</v>
      </c>
      <c r="Z639" s="15" t="s">
        <v>57</v>
      </c>
      <c r="AA639" s="12" t="s">
        <v>48</v>
      </c>
      <c r="AB639" s="12" t="s">
        <v>48</v>
      </c>
      <c r="AC639" s="12" t="s">
        <v>57</v>
      </c>
      <c r="AD639" s="12" t="s">
        <v>57</v>
      </c>
      <c r="AE639" s="12" t="s">
        <v>57</v>
      </c>
      <c r="AF639" s="12" t="s">
        <v>80</v>
      </c>
      <c r="AG639" s="96">
        <v>5</v>
      </c>
      <c r="AH639" s="12" t="s">
        <v>48</v>
      </c>
      <c r="AI639" s="12" t="s">
        <v>48</v>
      </c>
    </row>
    <row r="640" spans="2:35" ht="14.5" x14ac:dyDescent="0.35">
      <c r="B640" s="107" t="s">
        <v>1844</v>
      </c>
      <c r="C640" s="12" t="s">
        <v>48</v>
      </c>
      <c r="D640" s="12" t="s">
        <v>247</v>
      </c>
      <c r="E640" s="12" t="s">
        <v>1816</v>
      </c>
      <c r="F640" s="12" t="s">
        <v>48</v>
      </c>
      <c r="G640" s="12" t="s">
        <v>1845</v>
      </c>
      <c r="H640" s="107" t="s">
        <v>1846</v>
      </c>
      <c r="I640" s="12" t="s">
        <v>78</v>
      </c>
      <c r="J640" s="12" t="s">
        <v>54</v>
      </c>
      <c r="K640" s="12" t="s">
        <v>67</v>
      </c>
      <c r="L640" s="12" t="s">
        <v>614</v>
      </c>
      <c r="M640" s="95">
        <v>45764</v>
      </c>
      <c r="N640" s="12" t="s">
        <v>72</v>
      </c>
      <c r="O640" s="96" t="s">
        <v>48</v>
      </c>
      <c r="P640" s="12"/>
      <c r="Q640" s="13">
        <f>X640</f>
        <v>2052.86</v>
      </c>
      <c r="R640" s="12" t="s">
        <v>72</v>
      </c>
      <c r="S640" s="96">
        <v>0</v>
      </c>
      <c r="T640" s="12" t="s">
        <v>48</v>
      </c>
      <c r="U640" s="96">
        <v>0</v>
      </c>
      <c r="V640" s="96">
        <v>0</v>
      </c>
      <c r="W640" s="96">
        <v>0</v>
      </c>
      <c r="X640" s="14">
        <v>2052.86</v>
      </c>
      <c r="Y640" s="14">
        <v>-35747.9</v>
      </c>
      <c r="Z640" s="15" t="s">
        <v>57</v>
      </c>
      <c r="AA640" s="12" t="s">
        <v>48</v>
      </c>
      <c r="AB640" s="12" t="s">
        <v>48</v>
      </c>
      <c r="AC640" s="12" t="s">
        <v>57</v>
      </c>
      <c r="AD640" s="12" t="s">
        <v>57</v>
      </c>
      <c r="AE640" s="12" t="s">
        <v>57</v>
      </c>
      <c r="AF640" s="12" t="s">
        <v>80</v>
      </c>
      <c r="AG640" s="96" t="s">
        <v>2</v>
      </c>
      <c r="AH640" s="12" t="s">
        <v>48</v>
      </c>
      <c r="AI640" s="12" t="s">
        <v>48</v>
      </c>
    </row>
    <row r="641" spans="2:35" ht="14.5" x14ac:dyDescent="0.35">
      <c r="B641" s="107" t="s">
        <v>1847</v>
      </c>
      <c r="C641" s="12" t="s">
        <v>48</v>
      </c>
      <c r="D641" s="12" t="s">
        <v>247</v>
      </c>
      <c r="E641" s="12" t="s">
        <v>1816</v>
      </c>
      <c r="F641" s="12" t="s">
        <v>48</v>
      </c>
      <c r="G641" s="12" t="s">
        <v>1848</v>
      </c>
      <c r="H641" s="107" t="s">
        <v>1849</v>
      </c>
      <c r="I641" s="12" t="s">
        <v>78</v>
      </c>
      <c r="J641" s="12" t="s">
        <v>79</v>
      </c>
      <c r="K641" s="12" t="s">
        <v>67</v>
      </c>
      <c r="L641" s="12" t="s">
        <v>68</v>
      </c>
      <c r="M641" s="95">
        <v>46240</v>
      </c>
      <c r="N641" s="12" t="s">
        <v>71</v>
      </c>
      <c r="O641" s="96" t="s">
        <v>48</v>
      </c>
      <c r="P641" s="12"/>
      <c r="Q641" s="17">
        <v>441665.61</v>
      </c>
      <c r="R641" s="12" t="s">
        <v>56</v>
      </c>
      <c r="S641" s="96">
        <f>Q641/V641</f>
        <v>423.05135057471261</v>
      </c>
      <c r="T641" s="12" t="s">
        <v>48</v>
      </c>
      <c r="U641" s="118" t="s">
        <v>3</v>
      </c>
      <c r="V641" s="96">
        <v>1044</v>
      </c>
      <c r="W641" s="96">
        <v>0</v>
      </c>
      <c r="X641" s="16">
        <v>0</v>
      </c>
      <c r="Y641" s="16">
        <v>0</v>
      </c>
      <c r="Z641" s="15" t="s">
        <v>57</v>
      </c>
      <c r="AA641" s="12"/>
      <c r="AB641" s="12"/>
      <c r="AC641" s="12" t="s">
        <v>58</v>
      </c>
      <c r="AD641" s="12" t="s">
        <v>57</v>
      </c>
      <c r="AE641" s="12" t="s">
        <v>57</v>
      </c>
      <c r="AF641" s="12" t="s">
        <v>59</v>
      </c>
      <c r="AG641" s="96">
        <v>6</v>
      </c>
      <c r="AH641" s="12" t="s">
        <v>48</v>
      </c>
      <c r="AI641" s="12" t="s">
        <v>48</v>
      </c>
    </row>
    <row r="642" spans="2:35" ht="14.5" x14ac:dyDescent="0.35">
      <c r="B642" s="109" t="s">
        <v>1850</v>
      </c>
      <c r="C642" s="12" t="s">
        <v>48</v>
      </c>
      <c r="D642" s="12" t="s">
        <v>247</v>
      </c>
      <c r="E642" s="12" t="s">
        <v>1851</v>
      </c>
      <c r="F642" s="12" t="s">
        <v>48</v>
      </c>
      <c r="G642" s="94" t="s">
        <v>1852</v>
      </c>
      <c r="H642" s="109" t="s">
        <v>1853</v>
      </c>
      <c r="I642" s="12" t="s">
        <v>53</v>
      </c>
      <c r="J642" s="12" t="s">
        <v>298</v>
      </c>
      <c r="K642" s="12" t="s">
        <v>294</v>
      </c>
      <c r="L642" s="12" t="s">
        <v>68</v>
      </c>
      <c r="M642" s="95">
        <v>45813</v>
      </c>
      <c r="N642" s="12" t="s">
        <v>71</v>
      </c>
      <c r="O642" s="96" t="s">
        <v>48</v>
      </c>
      <c r="P642" s="12"/>
      <c r="Q642" s="13" t="s">
        <v>60</v>
      </c>
      <c r="R642" s="12" t="s">
        <v>56</v>
      </c>
      <c r="S642" s="96" t="s">
        <v>60</v>
      </c>
      <c r="T642" s="12" t="s">
        <v>48</v>
      </c>
      <c r="U642" s="13" t="s">
        <v>3</v>
      </c>
      <c r="V642" s="96">
        <v>0</v>
      </c>
      <c r="W642" s="96">
        <v>0</v>
      </c>
      <c r="X642" s="14">
        <v>0</v>
      </c>
      <c r="Y642" s="14">
        <v>0</v>
      </c>
      <c r="Z642" s="15" t="s">
        <v>57</v>
      </c>
      <c r="AA642" s="12" t="s">
        <v>48</v>
      </c>
      <c r="AB642" s="12" t="s">
        <v>48</v>
      </c>
      <c r="AC642" s="12" t="s">
        <v>58</v>
      </c>
      <c r="AD642" s="12" t="s">
        <v>57</v>
      </c>
      <c r="AE642" s="12" t="s">
        <v>57</v>
      </c>
      <c r="AF642" s="12" t="s">
        <v>80</v>
      </c>
      <c r="AG642" s="118">
        <v>0</v>
      </c>
      <c r="AH642" s="12" t="s">
        <v>48</v>
      </c>
      <c r="AI642" s="12" t="s">
        <v>48</v>
      </c>
    </row>
    <row r="643" spans="2:35" ht="14.5" x14ac:dyDescent="0.35">
      <c r="B643" s="109" t="s">
        <v>1850</v>
      </c>
      <c r="C643" s="12" t="s">
        <v>48</v>
      </c>
      <c r="D643" s="12" t="s">
        <v>247</v>
      </c>
      <c r="E643" s="12" t="s">
        <v>1851</v>
      </c>
      <c r="F643" s="12" t="s">
        <v>48</v>
      </c>
      <c r="G643" s="94" t="s">
        <v>1854</v>
      </c>
      <c r="H643" s="109" t="s">
        <v>1853</v>
      </c>
      <c r="I643" s="12" t="s">
        <v>53</v>
      </c>
      <c r="J643" s="12" t="s">
        <v>298</v>
      </c>
      <c r="K643" s="12" t="s">
        <v>294</v>
      </c>
      <c r="L643" s="12" t="s">
        <v>68</v>
      </c>
      <c r="M643" s="95">
        <v>45813</v>
      </c>
      <c r="N643" s="12" t="s">
        <v>71</v>
      </c>
      <c r="O643" s="96" t="s">
        <v>48</v>
      </c>
      <c r="P643" s="12"/>
      <c r="Q643" s="13">
        <v>0</v>
      </c>
      <c r="R643" s="12" t="s">
        <v>56</v>
      </c>
      <c r="S643" s="96">
        <v>0</v>
      </c>
      <c r="T643" s="12" t="s">
        <v>48</v>
      </c>
      <c r="U643" s="13" t="s">
        <v>3</v>
      </c>
      <c r="V643" s="96">
        <v>0</v>
      </c>
      <c r="W643" s="96">
        <v>0</v>
      </c>
      <c r="X643" s="14">
        <v>0</v>
      </c>
      <c r="Y643" s="14">
        <v>0</v>
      </c>
      <c r="Z643" s="15" t="s">
        <v>57</v>
      </c>
      <c r="AA643" s="12" t="s">
        <v>48</v>
      </c>
      <c r="AB643" s="12" t="s">
        <v>48</v>
      </c>
      <c r="AC643" s="12" t="s">
        <v>58</v>
      </c>
      <c r="AD643" s="12" t="s">
        <v>57</v>
      </c>
      <c r="AE643" s="12" t="s">
        <v>57</v>
      </c>
      <c r="AF643" s="12" t="s">
        <v>59</v>
      </c>
      <c r="AG643" s="118">
        <v>0</v>
      </c>
      <c r="AH643" s="12" t="s">
        <v>48</v>
      </c>
      <c r="AI643" s="12" t="s">
        <v>48</v>
      </c>
    </row>
    <row r="644" spans="2:35" ht="14.5" x14ac:dyDescent="0.35">
      <c r="B644" s="107" t="s">
        <v>120</v>
      </c>
      <c r="C644" s="12" t="s">
        <v>48</v>
      </c>
      <c r="D644" s="12" t="s">
        <v>247</v>
      </c>
      <c r="E644" s="12" t="s">
        <v>1851</v>
      </c>
      <c r="F644" s="12" t="s">
        <v>48</v>
      </c>
      <c r="G644" s="94" t="s">
        <v>1855</v>
      </c>
      <c r="H644" s="108" t="s">
        <v>1856</v>
      </c>
      <c r="I644" s="12" t="s">
        <v>53</v>
      </c>
      <c r="J644" s="12"/>
      <c r="K644" s="12" t="s">
        <v>55</v>
      </c>
      <c r="L644" s="12"/>
      <c r="M644" s="95" t="s">
        <v>48</v>
      </c>
      <c r="N644" s="12"/>
      <c r="O644" s="96" t="s">
        <v>48</v>
      </c>
      <c r="P644" s="12"/>
      <c r="Q644" s="13">
        <v>0</v>
      </c>
      <c r="R644" s="12"/>
      <c r="S644" s="96">
        <v>0</v>
      </c>
      <c r="T644" s="12" t="s">
        <v>48</v>
      </c>
      <c r="U644" s="96">
        <v>0</v>
      </c>
      <c r="V644" s="96">
        <v>0</v>
      </c>
      <c r="W644" s="96">
        <v>0</v>
      </c>
      <c r="X644" s="14">
        <v>0</v>
      </c>
      <c r="Y644" s="14">
        <v>0</v>
      </c>
      <c r="Z644" s="15" t="s">
        <v>57</v>
      </c>
      <c r="AA644" s="12" t="s">
        <v>48</v>
      </c>
      <c r="AB644" s="12" t="s">
        <v>48</v>
      </c>
      <c r="AC644" s="12" t="s">
        <v>57</v>
      </c>
      <c r="AD644" s="12" t="s">
        <v>57</v>
      </c>
      <c r="AE644" s="12" t="s">
        <v>57</v>
      </c>
      <c r="AF644" s="12" t="s">
        <v>59</v>
      </c>
      <c r="AG644" s="96" t="s">
        <v>60</v>
      </c>
      <c r="AH644" s="12" t="s">
        <v>48</v>
      </c>
      <c r="AI644" s="12" t="s">
        <v>48</v>
      </c>
    </row>
    <row r="645" spans="2:35" ht="14.5" x14ac:dyDescent="0.35">
      <c r="B645" s="109" t="s">
        <v>1857</v>
      </c>
      <c r="C645" s="12" t="s">
        <v>48</v>
      </c>
      <c r="D645" s="12" t="s">
        <v>247</v>
      </c>
      <c r="E645" s="12" t="s">
        <v>1851</v>
      </c>
      <c r="F645" s="12" t="s">
        <v>48</v>
      </c>
      <c r="G645" s="94" t="s">
        <v>1858</v>
      </c>
      <c r="H645" s="108" t="s">
        <v>1859</v>
      </c>
      <c r="I645" s="12" t="s">
        <v>53</v>
      </c>
      <c r="J645" s="12" t="s">
        <v>128</v>
      </c>
      <c r="K645" s="12" t="s">
        <v>67</v>
      </c>
      <c r="L645" s="12" t="s">
        <v>637</v>
      </c>
      <c r="M645" s="95">
        <v>45994</v>
      </c>
      <c r="N645" s="12" t="s">
        <v>72</v>
      </c>
      <c r="O645" s="96" t="s">
        <v>48</v>
      </c>
      <c r="P645" s="12"/>
      <c r="Q645" s="13">
        <f>X645</f>
        <v>334017.86</v>
      </c>
      <c r="R645" s="12" t="s">
        <v>72</v>
      </c>
      <c r="S645" s="96">
        <f>Q645/V645</f>
        <v>332.02570576540757</v>
      </c>
      <c r="T645" s="12" t="s">
        <v>48</v>
      </c>
      <c r="U645" s="13">
        <v>0</v>
      </c>
      <c r="V645" s="96">
        <v>1006</v>
      </c>
      <c r="W645" s="96">
        <v>1</v>
      </c>
      <c r="X645" s="14">
        <v>334017.86</v>
      </c>
      <c r="Y645" s="14">
        <v>326739.8</v>
      </c>
      <c r="Z645" s="15" t="s">
        <v>57</v>
      </c>
      <c r="AA645" s="12" t="s">
        <v>48</v>
      </c>
      <c r="AB645" s="12" t="s">
        <v>48</v>
      </c>
      <c r="AC645" s="12" t="s">
        <v>58</v>
      </c>
      <c r="AD645" s="12" t="s">
        <v>57</v>
      </c>
      <c r="AE645" s="12" t="s">
        <v>57</v>
      </c>
      <c r="AF645" s="12" t="s">
        <v>80</v>
      </c>
      <c r="AG645" s="118">
        <v>6</v>
      </c>
      <c r="AH645" s="12" t="s">
        <v>48</v>
      </c>
      <c r="AI645" s="12" t="s">
        <v>48</v>
      </c>
    </row>
    <row r="646" spans="2:35" ht="14.5" x14ac:dyDescent="0.35">
      <c r="B646" s="109" t="s">
        <v>1860</v>
      </c>
      <c r="C646" s="12" t="s">
        <v>48</v>
      </c>
      <c r="D646" s="12" t="s">
        <v>247</v>
      </c>
      <c r="E646" s="12" t="s">
        <v>1851</v>
      </c>
      <c r="F646" s="12" t="s">
        <v>48</v>
      </c>
      <c r="G646" s="94" t="s">
        <v>1861</v>
      </c>
      <c r="H646" s="108" t="s">
        <v>1862</v>
      </c>
      <c r="I646" s="12" t="s">
        <v>53</v>
      </c>
      <c r="J646" s="12" t="s">
        <v>128</v>
      </c>
      <c r="K646" s="12" t="s">
        <v>593</v>
      </c>
      <c r="L646" s="12"/>
      <c r="M646" s="95" t="s">
        <v>48</v>
      </c>
      <c r="N646" s="12"/>
      <c r="O646" s="96" t="s">
        <v>48</v>
      </c>
      <c r="P646" s="12"/>
      <c r="Q646" s="13">
        <v>0</v>
      </c>
      <c r="R646" s="12"/>
      <c r="S646" s="96">
        <v>0</v>
      </c>
      <c r="T646" s="12" t="s">
        <v>48</v>
      </c>
      <c r="U646" s="13">
        <v>0</v>
      </c>
      <c r="V646" s="96">
        <v>0</v>
      </c>
      <c r="W646" s="96">
        <v>0</v>
      </c>
      <c r="X646" s="14">
        <v>0</v>
      </c>
      <c r="Y646" s="14">
        <v>-9924.4500000000007</v>
      </c>
      <c r="Z646" s="15" t="s">
        <v>57</v>
      </c>
      <c r="AA646" s="12" t="s">
        <v>48</v>
      </c>
      <c r="AB646" s="12" t="s">
        <v>48</v>
      </c>
      <c r="AC646" s="12" t="s">
        <v>58</v>
      </c>
      <c r="AD646" s="12" t="s">
        <v>57</v>
      </c>
      <c r="AE646" s="12" t="s">
        <v>57</v>
      </c>
      <c r="AF646" s="12" t="s">
        <v>80</v>
      </c>
      <c r="AG646" s="96" t="s">
        <v>60</v>
      </c>
      <c r="AH646" s="12" t="s">
        <v>48</v>
      </c>
      <c r="AI646" s="12" t="s">
        <v>48</v>
      </c>
    </row>
    <row r="647" spans="2:35" ht="14.5" x14ac:dyDescent="0.35">
      <c r="B647" s="108" t="s">
        <v>872</v>
      </c>
      <c r="C647" s="12" t="s">
        <v>48</v>
      </c>
      <c r="D647" s="12" t="s">
        <v>247</v>
      </c>
      <c r="E647" s="12" t="s">
        <v>1851</v>
      </c>
      <c r="F647" s="12" t="s">
        <v>48</v>
      </c>
      <c r="G647" s="94" t="s">
        <v>1863</v>
      </c>
      <c r="H647" s="108" t="s">
        <v>1864</v>
      </c>
      <c r="I647" s="12" t="s">
        <v>53</v>
      </c>
      <c r="J647" s="12" t="s">
        <v>54</v>
      </c>
      <c r="K647" s="12" t="s">
        <v>67</v>
      </c>
      <c r="L647" s="12" t="s">
        <v>84</v>
      </c>
      <c r="M647" s="95">
        <v>45547</v>
      </c>
      <c r="N647" s="12" t="s">
        <v>71</v>
      </c>
      <c r="O647" s="96" t="s">
        <v>48</v>
      </c>
      <c r="P647" s="12"/>
      <c r="Q647" s="13">
        <v>411098</v>
      </c>
      <c r="R647" s="12" t="s">
        <v>56</v>
      </c>
      <c r="S647" s="96">
        <f>Q647/V647</f>
        <v>218.20488322717623</v>
      </c>
      <c r="T647" s="12" t="s">
        <v>48</v>
      </c>
      <c r="U647" s="13">
        <v>1377</v>
      </c>
      <c r="V647" s="96">
        <v>1884</v>
      </c>
      <c r="W647" s="96">
        <v>0</v>
      </c>
      <c r="X647" s="14">
        <v>460301.53</v>
      </c>
      <c r="Y647" s="14">
        <v>10933.05</v>
      </c>
      <c r="Z647" s="15" t="s">
        <v>57</v>
      </c>
      <c r="AA647" s="12" t="s">
        <v>48</v>
      </c>
      <c r="AB647" s="12" t="s">
        <v>48</v>
      </c>
      <c r="AC647" s="12" t="s">
        <v>57</v>
      </c>
      <c r="AD647" s="12" t="s">
        <v>57</v>
      </c>
      <c r="AE647" s="12" t="s">
        <v>57</v>
      </c>
      <c r="AF647" s="12" t="s">
        <v>80</v>
      </c>
      <c r="AG647" s="118">
        <v>6</v>
      </c>
      <c r="AH647" s="12" t="s">
        <v>48</v>
      </c>
      <c r="AI647" s="12" t="s">
        <v>48</v>
      </c>
    </row>
    <row r="648" spans="2:35" ht="14.5" x14ac:dyDescent="0.35">
      <c r="B648" s="108" t="s">
        <v>1865</v>
      </c>
      <c r="C648" s="12" t="s">
        <v>48</v>
      </c>
      <c r="D648" s="12" t="s">
        <v>247</v>
      </c>
      <c r="E648" s="12" t="s">
        <v>1851</v>
      </c>
      <c r="F648" s="12" t="s">
        <v>48</v>
      </c>
      <c r="G648" s="94" t="s">
        <v>1866</v>
      </c>
      <c r="H648" s="108" t="s">
        <v>1867</v>
      </c>
      <c r="I648" s="12" t="s">
        <v>53</v>
      </c>
      <c r="J648" s="12" t="s">
        <v>128</v>
      </c>
      <c r="K648" s="12" t="s">
        <v>67</v>
      </c>
      <c r="L648" s="12" t="s">
        <v>68</v>
      </c>
      <c r="M648" s="95">
        <v>46240</v>
      </c>
      <c r="N648" s="12" t="s">
        <v>71</v>
      </c>
      <c r="O648" s="96" t="s">
        <v>48</v>
      </c>
      <c r="P648" s="12"/>
      <c r="Q648" s="13">
        <v>253142.46</v>
      </c>
      <c r="R648" s="12" t="s">
        <v>56</v>
      </c>
      <c r="S648" s="96">
        <f>Q648/V648</f>
        <v>308.33429963459196</v>
      </c>
      <c r="T648" s="12" t="s">
        <v>48</v>
      </c>
      <c r="U648" s="13" t="s">
        <v>3</v>
      </c>
      <c r="V648" s="96">
        <v>821</v>
      </c>
      <c r="W648" s="96">
        <v>4</v>
      </c>
      <c r="X648" s="14">
        <v>6116.28</v>
      </c>
      <c r="Y648" s="14">
        <v>0</v>
      </c>
      <c r="Z648" s="15" t="s">
        <v>57</v>
      </c>
      <c r="AA648" s="12" t="s">
        <v>48</v>
      </c>
      <c r="AB648" s="12" t="s">
        <v>48</v>
      </c>
      <c r="AC648" s="12" t="s">
        <v>57</v>
      </c>
      <c r="AD648" s="12" t="s">
        <v>57</v>
      </c>
      <c r="AE648" s="12" t="s">
        <v>57</v>
      </c>
      <c r="AF648" s="12" t="s">
        <v>59</v>
      </c>
      <c r="AG648" s="118">
        <v>3</v>
      </c>
      <c r="AH648" s="12" t="s">
        <v>48</v>
      </c>
      <c r="AI648" s="12" t="s">
        <v>48</v>
      </c>
    </row>
    <row r="649" spans="2:35" ht="14.5" x14ac:dyDescent="0.35">
      <c r="B649" s="107" t="s">
        <v>120</v>
      </c>
      <c r="C649" s="12" t="s">
        <v>48</v>
      </c>
      <c r="D649" s="12" t="s">
        <v>247</v>
      </c>
      <c r="E649" s="12" t="s">
        <v>1851</v>
      </c>
      <c r="F649" s="12" t="s">
        <v>48</v>
      </c>
      <c r="G649" s="12" t="s">
        <v>1868</v>
      </c>
      <c r="H649" s="107" t="s">
        <v>1869</v>
      </c>
      <c r="I649" s="12" t="s">
        <v>78</v>
      </c>
      <c r="J649" s="12"/>
      <c r="K649" s="12" t="s">
        <v>55</v>
      </c>
      <c r="L649" s="12"/>
      <c r="M649" s="95" t="s">
        <v>48</v>
      </c>
      <c r="N649" s="12"/>
      <c r="O649" s="96" t="s">
        <v>48</v>
      </c>
      <c r="P649" s="12"/>
      <c r="Q649" s="13">
        <v>0</v>
      </c>
      <c r="R649" s="12"/>
      <c r="S649" s="96">
        <v>0</v>
      </c>
      <c r="T649" s="12" t="s">
        <v>48</v>
      </c>
      <c r="U649" s="96">
        <v>0</v>
      </c>
      <c r="V649" s="96">
        <v>0</v>
      </c>
      <c r="W649" s="96">
        <v>0</v>
      </c>
      <c r="X649" s="14">
        <v>0</v>
      </c>
      <c r="Y649" s="14">
        <v>0</v>
      </c>
      <c r="Z649" s="15" t="s">
        <v>57</v>
      </c>
      <c r="AA649" s="12" t="s">
        <v>48</v>
      </c>
      <c r="AB649" s="12" t="s">
        <v>48</v>
      </c>
      <c r="AC649" s="12" t="s">
        <v>58</v>
      </c>
      <c r="AD649" s="12" t="s">
        <v>57</v>
      </c>
      <c r="AE649" s="12" t="s">
        <v>57</v>
      </c>
      <c r="AF649" s="12" t="s">
        <v>80</v>
      </c>
      <c r="AG649" s="96">
        <v>0</v>
      </c>
      <c r="AH649" s="12" t="s">
        <v>48</v>
      </c>
      <c r="AI649" s="12" t="s">
        <v>48</v>
      </c>
    </row>
    <row r="650" spans="2:35" ht="14.5" x14ac:dyDescent="0.35">
      <c r="B650" s="107" t="s">
        <v>1870</v>
      </c>
      <c r="C650" s="12" t="s">
        <v>48</v>
      </c>
      <c r="D650" s="12" t="s">
        <v>247</v>
      </c>
      <c r="E650" s="12" t="s">
        <v>1851</v>
      </c>
      <c r="F650" s="12" t="s">
        <v>48</v>
      </c>
      <c r="G650" s="94" t="s">
        <v>1871</v>
      </c>
      <c r="H650" s="107" t="s">
        <v>1872</v>
      </c>
      <c r="I650" s="12" t="s">
        <v>78</v>
      </c>
      <c r="J650" s="12" t="s">
        <v>79</v>
      </c>
      <c r="K650" s="12" t="s">
        <v>294</v>
      </c>
      <c r="L650" s="12" t="s">
        <v>68</v>
      </c>
      <c r="M650" s="95">
        <v>46240</v>
      </c>
      <c r="N650" s="12" t="s">
        <v>71</v>
      </c>
      <c r="O650" s="96" t="s">
        <v>48</v>
      </c>
      <c r="P650" s="12"/>
      <c r="Q650" s="13">
        <v>187056.45</v>
      </c>
      <c r="R650" s="12" t="s">
        <v>56</v>
      </c>
      <c r="S650" s="96">
        <f>Q650/V650</f>
        <v>435.01500000000004</v>
      </c>
      <c r="T650" s="12" t="s">
        <v>48</v>
      </c>
      <c r="U650" s="96" t="s">
        <v>3</v>
      </c>
      <c r="V650" s="96">
        <v>430</v>
      </c>
      <c r="W650" s="96">
        <v>0</v>
      </c>
      <c r="X650" s="14">
        <v>4205.6400000000003</v>
      </c>
      <c r="Y650" s="14">
        <v>0</v>
      </c>
      <c r="Z650" s="15" t="s">
        <v>57</v>
      </c>
      <c r="AA650" s="12" t="s">
        <v>48</v>
      </c>
      <c r="AB650" s="12" t="s">
        <v>48</v>
      </c>
      <c r="AC650" s="12" t="s">
        <v>57</v>
      </c>
      <c r="AD650" s="12" t="s">
        <v>57</v>
      </c>
      <c r="AE650" s="12" t="s">
        <v>57</v>
      </c>
      <c r="AF650" s="12" t="s">
        <v>59</v>
      </c>
      <c r="AG650" s="96">
        <v>3</v>
      </c>
      <c r="AH650" s="12" t="s">
        <v>48</v>
      </c>
      <c r="AI650" s="12" t="s">
        <v>48</v>
      </c>
    </row>
    <row r="651" spans="2:35" ht="14.5" x14ac:dyDescent="0.35">
      <c r="B651" s="107" t="s">
        <v>120</v>
      </c>
      <c r="C651" s="12" t="s">
        <v>48</v>
      </c>
      <c r="D651" s="12" t="s">
        <v>247</v>
      </c>
      <c r="E651" s="12" t="s">
        <v>1851</v>
      </c>
      <c r="F651" s="12" t="s">
        <v>48</v>
      </c>
      <c r="G651" s="94" t="s">
        <v>1873</v>
      </c>
      <c r="H651" s="107" t="s">
        <v>1856</v>
      </c>
      <c r="I651" s="12" t="s">
        <v>78</v>
      </c>
      <c r="J651" s="12"/>
      <c r="K651" s="12" t="s">
        <v>55</v>
      </c>
      <c r="L651" s="12"/>
      <c r="M651" s="95" t="s">
        <v>48</v>
      </c>
      <c r="N651" s="12"/>
      <c r="O651" s="96" t="s">
        <v>48</v>
      </c>
      <c r="P651" s="12"/>
      <c r="Q651" s="13">
        <v>0</v>
      </c>
      <c r="R651" s="12"/>
      <c r="S651" s="96">
        <v>0</v>
      </c>
      <c r="T651" s="12" t="s">
        <v>48</v>
      </c>
      <c r="U651" s="96">
        <v>0</v>
      </c>
      <c r="V651" s="96">
        <v>0</v>
      </c>
      <c r="W651" s="96">
        <v>0</v>
      </c>
      <c r="X651" s="14">
        <v>0</v>
      </c>
      <c r="Y651" s="14">
        <v>0</v>
      </c>
      <c r="Z651" s="15" t="s">
        <v>57</v>
      </c>
      <c r="AA651" s="12" t="s">
        <v>48</v>
      </c>
      <c r="AB651" s="12" t="s">
        <v>48</v>
      </c>
      <c r="AC651" s="12" t="s">
        <v>57</v>
      </c>
      <c r="AD651" s="12" t="s">
        <v>57</v>
      </c>
      <c r="AE651" s="12" t="s">
        <v>57</v>
      </c>
      <c r="AF651" s="12" t="s">
        <v>59</v>
      </c>
      <c r="AG651" s="96">
        <v>0</v>
      </c>
      <c r="AH651" s="12" t="s">
        <v>48</v>
      </c>
      <c r="AI651" s="12" t="s">
        <v>48</v>
      </c>
    </row>
    <row r="652" spans="2:35" ht="14.5" x14ac:dyDescent="0.35">
      <c r="B652" s="107" t="s">
        <v>914</v>
      </c>
      <c r="C652" s="12" t="s">
        <v>48</v>
      </c>
      <c r="D652" s="12" t="s">
        <v>247</v>
      </c>
      <c r="E652" s="12" t="s">
        <v>1851</v>
      </c>
      <c r="F652" s="12" t="s">
        <v>48</v>
      </c>
      <c r="G652" s="12" t="s">
        <v>1874</v>
      </c>
      <c r="H652" s="107" t="s">
        <v>1875</v>
      </c>
      <c r="I652" s="12" t="s">
        <v>78</v>
      </c>
      <c r="J652" s="12" t="s">
        <v>54</v>
      </c>
      <c r="K652" s="12" t="s">
        <v>294</v>
      </c>
      <c r="L652" s="12" t="s">
        <v>68</v>
      </c>
      <c r="M652" s="95">
        <v>46029</v>
      </c>
      <c r="N652" s="12" t="s">
        <v>71</v>
      </c>
      <c r="O652" s="96" t="s">
        <v>48</v>
      </c>
      <c r="P652" s="12"/>
      <c r="Q652" s="13">
        <v>770913.18</v>
      </c>
      <c r="R652" s="12" t="s">
        <v>56</v>
      </c>
      <c r="S652" s="96">
        <f t="shared" ref="S652:S657" si="20">Q652/V652</f>
        <v>348.98740606609329</v>
      </c>
      <c r="T652" s="12" t="s">
        <v>48</v>
      </c>
      <c r="U652" s="96">
        <v>1967</v>
      </c>
      <c r="V652" s="96">
        <v>2209</v>
      </c>
      <c r="W652" s="96">
        <v>0</v>
      </c>
      <c r="X652" s="14">
        <v>52371.99</v>
      </c>
      <c r="Y652" s="14">
        <v>36044.050000000003</v>
      </c>
      <c r="Z652" s="15" t="s">
        <v>57</v>
      </c>
      <c r="AA652" s="12" t="s">
        <v>48</v>
      </c>
      <c r="AB652" s="12" t="s">
        <v>48</v>
      </c>
      <c r="AC652" s="12" t="s">
        <v>58</v>
      </c>
      <c r="AD652" s="12" t="s">
        <v>57</v>
      </c>
      <c r="AE652" s="12" t="s">
        <v>57</v>
      </c>
      <c r="AF652" s="12" t="s">
        <v>80</v>
      </c>
      <c r="AG652" s="96">
        <v>9</v>
      </c>
      <c r="AH652" s="12" t="s">
        <v>48</v>
      </c>
      <c r="AI652" s="12" t="s">
        <v>48</v>
      </c>
    </row>
    <row r="653" spans="2:35" ht="14.5" x14ac:dyDescent="0.35">
      <c r="B653" s="107" t="s">
        <v>1860</v>
      </c>
      <c r="C653" s="12" t="s">
        <v>48</v>
      </c>
      <c r="D653" s="12" t="s">
        <v>247</v>
      </c>
      <c r="E653" s="12" t="s">
        <v>1851</v>
      </c>
      <c r="F653" s="12" t="s">
        <v>48</v>
      </c>
      <c r="G653" s="12" t="s">
        <v>1876</v>
      </c>
      <c r="H653" s="107" t="s">
        <v>1862</v>
      </c>
      <c r="I653" s="12" t="s">
        <v>78</v>
      </c>
      <c r="J653" s="12" t="s">
        <v>128</v>
      </c>
      <c r="K653" s="12" t="s">
        <v>67</v>
      </c>
      <c r="L653" s="12" t="s">
        <v>68</v>
      </c>
      <c r="M653" s="95">
        <v>45901</v>
      </c>
      <c r="N653" s="12" t="s">
        <v>71</v>
      </c>
      <c r="O653" s="96" t="s">
        <v>48</v>
      </c>
      <c r="P653" s="12"/>
      <c r="Q653" s="13">
        <v>1075061</v>
      </c>
      <c r="R653" s="12" t="s">
        <v>56</v>
      </c>
      <c r="S653" s="96">
        <f t="shared" si="20"/>
        <v>561.68286311389761</v>
      </c>
      <c r="T653" s="12" t="s">
        <v>48</v>
      </c>
      <c r="U653" s="96" t="s">
        <v>3</v>
      </c>
      <c r="V653" s="96">
        <v>1914</v>
      </c>
      <c r="W653" s="96">
        <v>11</v>
      </c>
      <c r="X653" s="14">
        <v>24016.52</v>
      </c>
      <c r="Y653" s="14">
        <v>5322.42</v>
      </c>
      <c r="Z653" s="15" t="s">
        <v>57</v>
      </c>
      <c r="AA653" s="12" t="s">
        <v>48</v>
      </c>
      <c r="AB653" s="12" t="s">
        <v>48</v>
      </c>
      <c r="AC653" s="12" t="s">
        <v>58</v>
      </c>
      <c r="AD653" s="12" t="s">
        <v>57</v>
      </c>
      <c r="AE653" s="12" t="s">
        <v>57</v>
      </c>
      <c r="AF653" s="12" t="s">
        <v>80</v>
      </c>
      <c r="AG653" s="96">
        <v>6</v>
      </c>
      <c r="AH653" s="12" t="s">
        <v>48</v>
      </c>
      <c r="AI653" s="12" t="s">
        <v>48</v>
      </c>
    </row>
    <row r="654" spans="2:35" ht="14.5" x14ac:dyDescent="0.35">
      <c r="B654" s="107" t="s">
        <v>1877</v>
      </c>
      <c r="C654" s="12" t="s">
        <v>48</v>
      </c>
      <c r="D654" s="12" t="s">
        <v>247</v>
      </c>
      <c r="E654" s="12" t="s">
        <v>1851</v>
      </c>
      <c r="F654" s="12" t="s">
        <v>48</v>
      </c>
      <c r="G654" s="12" t="s">
        <v>1878</v>
      </c>
      <c r="H654" s="107" t="s">
        <v>1879</v>
      </c>
      <c r="I654" s="12" t="s">
        <v>78</v>
      </c>
      <c r="J654" s="12" t="s">
        <v>54</v>
      </c>
      <c r="K654" s="12" t="s">
        <v>294</v>
      </c>
      <c r="L654" s="12" t="s">
        <v>614</v>
      </c>
      <c r="M654" s="95">
        <v>45737</v>
      </c>
      <c r="N654" s="12" t="s">
        <v>72</v>
      </c>
      <c r="O654" s="96" t="s">
        <v>48</v>
      </c>
      <c r="P654" s="12"/>
      <c r="Q654" s="13">
        <f>X654</f>
        <v>1278521.18</v>
      </c>
      <c r="R654" s="12" t="s">
        <v>72</v>
      </c>
      <c r="S654" s="96">
        <f t="shared" si="20"/>
        <v>457.7591049051199</v>
      </c>
      <c r="T654" s="12" t="s">
        <v>48</v>
      </c>
      <c r="U654" s="96">
        <v>0</v>
      </c>
      <c r="V654" s="96">
        <v>2793</v>
      </c>
      <c r="W654" s="96">
        <v>25</v>
      </c>
      <c r="X654" s="14">
        <v>1278521.18</v>
      </c>
      <c r="Y654" s="14">
        <v>698935.76</v>
      </c>
      <c r="Z654" s="15" t="s">
        <v>57</v>
      </c>
      <c r="AA654" s="12" t="s">
        <v>48</v>
      </c>
      <c r="AB654" s="12" t="s">
        <v>48</v>
      </c>
      <c r="AC654" s="12" t="s">
        <v>58</v>
      </c>
      <c r="AD654" s="12" t="s">
        <v>57</v>
      </c>
      <c r="AE654" s="12" t="s">
        <v>57</v>
      </c>
      <c r="AF654" s="12" t="s">
        <v>80</v>
      </c>
      <c r="AG654" s="96">
        <v>7</v>
      </c>
      <c r="AH654" s="12" t="s">
        <v>48</v>
      </c>
      <c r="AI654" s="12" t="s">
        <v>48</v>
      </c>
    </row>
    <row r="655" spans="2:35" ht="14.5" x14ac:dyDescent="0.35">
      <c r="B655" s="107" t="s">
        <v>649</v>
      </c>
      <c r="C655" s="12" t="s">
        <v>48</v>
      </c>
      <c r="D655" s="12" t="s">
        <v>235</v>
      </c>
      <c r="E655" s="12" t="s">
        <v>1851</v>
      </c>
      <c r="F655" s="12" t="s">
        <v>48</v>
      </c>
      <c r="G655" s="94" t="s">
        <v>1880</v>
      </c>
      <c r="H655" s="107" t="s">
        <v>1881</v>
      </c>
      <c r="I655" s="12" t="s">
        <v>78</v>
      </c>
      <c r="J655" s="12" t="s">
        <v>128</v>
      </c>
      <c r="K655" s="12" t="s">
        <v>294</v>
      </c>
      <c r="L655" s="12" t="s">
        <v>614</v>
      </c>
      <c r="M655" s="95">
        <v>45856</v>
      </c>
      <c r="N655" s="12" t="s">
        <v>72</v>
      </c>
      <c r="O655" s="96" t="s">
        <v>48</v>
      </c>
      <c r="P655" s="12"/>
      <c r="Q655" s="13">
        <f>X655</f>
        <v>838002.07</v>
      </c>
      <c r="R655" s="12" t="s">
        <v>72</v>
      </c>
      <c r="S655" s="96">
        <f t="shared" si="20"/>
        <v>889.59880042462839</v>
      </c>
      <c r="T655" s="12" t="s">
        <v>48</v>
      </c>
      <c r="U655" s="96">
        <v>0</v>
      </c>
      <c r="V655" s="96">
        <v>942</v>
      </c>
      <c r="W655" s="96">
        <v>10</v>
      </c>
      <c r="X655" s="14">
        <v>838002.07</v>
      </c>
      <c r="Y655" s="14">
        <v>817.24300000000005</v>
      </c>
      <c r="Z655" s="15" t="s">
        <v>57</v>
      </c>
      <c r="AA655" s="12" t="s">
        <v>48</v>
      </c>
      <c r="AB655" s="12" t="s">
        <v>48</v>
      </c>
      <c r="AC655" s="12" t="s">
        <v>57</v>
      </c>
      <c r="AD655" s="12" t="s">
        <v>57</v>
      </c>
      <c r="AE655" s="12" t="s">
        <v>57</v>
      </c>
      <c r="AF655" s="12" t="s">
        <v>59</v>
      </c>
      <c r="AG655" s="96">
        <v>7</v>
      </c>
      <c r="AH655" s="12" t="s">
        <v>48</v>
      </c>
      <c r="AI655" s="12" t="s">
        <v>48</v>
      </c>
    </row>
    <row r="656" spans="2:35" ht="14.5" x14ac:dyDescent="0.35">
      <c r="B656" s="107" t="s">
        <v>1882</v>
      </c>
      <c r="C656" s="12" t="s">
        <v>48</v>
      </c>
      <c r="D656" s="12" t="s">
        <v>247</v>
      </c>
      <c r="E656" s="12" t="s">
        <v>1851</v>
      </c>
      <c r="F656" s="12" t="s">
        <v>48</v>
      </c>
      <c r="G656" s="12" t="s">
        <v>1883</v>
      </c>
      <c r="H656" s="107" t="s">
        <v>1884</v>
      </c>
      <c r="I656" s="12" t="s">
        <v>78</v>
      </c>
      <c r="J656" s="12" t="s">
        <v>298</v>
      </c>
      <c r="K656" s="12" t="s">
        <v>67</v>
      </c>
      <c r="L656" s="12" t="s">
        <v>119</v>
      </c>
      <c r="M656" s="95">
        <v>45471</v>
      </c>
      <c r="N656" s="12" t="s">
        <v>72</v>
      </c>
      <c r="O656" s="96" t="s">
        <v>48</v>
      </c>
      <c r="P656" s="12"/>
      <c r="Q656" s="13">
        <f>X656</f>
        <v>317692</v>
      </c>
      <c r="R656" s="12" t="s">
        <v>72</v>
      </c>
      <c r="S656" s="96">
        <f t="shared" si="20"/>
        <v>488.00614439324119</v>
      </c>
      <c r="T656" s="12" t="s">
        <v>48</v>
      </c>
      <c r="U656" s="13">
        <v>307</v>
      </c>
      <c r="V656" s="96">
        <v>651</v>
      </c>
      <c r="W656" s="96">
        <v>5</v>
      </c>
      <c r="X656" s="18">
        <v>317692</v>
      </c>
      <c r="Y656" s="18">
        <v>0</v>
      </c>
      <c r="Z656" s="16" t="s">
        <v>58</v>
      </c>
      <c r="AA656" s="12" t="s">
        <v>48</v>
      </c>
      <c r="AB656" s="12" t="s">
        <v>48</v>
      </c>
      <c r="AC656" s="12" t="s">
        <v>58</v>
      </c>
      <c r="AD656" s="12" t="s">
        <v>57</v>
      </c>
      <c r="AE656" s="12" t="s">
        <v>57</v>
      </c>
      <c r="AF656" s="12" t="s">
        <v>80</v>
      </c>
      <c r="AG656" s="96">
        <v>5</v>
      </c>
      <c r="AH656" s="12" t="s">
        <v>48</v>
      </c>
      <c r="AI656" s="12" t="s">
        <v>48</v>
      </c>
    </row>
    <row r="657" spans="2:35" ht="14.5" x14ac:dyDescent="0.35">
      <c r="B657" s="107" t="s">
        <v>1885</v>
      </c>
      <c r="C657" s="12" t="s">
        <v>48</v>
      </c>
      <c r="D657" s="12" t="s">
        <v>247</v>
      </c>
      <c r="E657" s="12" t="s">
        <v>1851</v>
      </c>
      <c r="F657" s="12" t="s">
        <v>48</v>
      </c>
      <c r="G657" s="12" t="s">
        <v>1886</v>
      </c>
      <c r="H657" s="107" t="s">
        <v>1887</v>
      </c>
      <c r="I657" s="12" t="s">
        <v>78</v>
      </c>
      <c r="J657" s="12" t="s">
        <v>54</v>
      </c>
      <c r="K657" s="12" t="s">
        <v>67</v>
      </c>
      <c r="L657" s="12" t="s">
        <v>119</v>
      </c>
      <c r="M657" s="95">
        <v>45082</v>
      </c>
      <c r="N657" s="12" t="s">
        <v>72</v>
      </c>
      <c r="O657" s="96" t="s">
        <v>48</v>
      </c>
      <c r="P657" s="12"/>
      <c r="Q657" s="13">
        <f>X657</f>
        <v>957651.37</v>
      </c>
      <c r="R657" s="12" t="s">
        <v>72</v>
      </c>
      <c r="S657" s="96">
        <f t="shared" si="20"/>
        <v>209.09418558951964</v>
      </c>
      <c r="T657" s="12" t="s">
        <v>48</v>
      </c>
      <c r="U657" s="13">
        <v>3392</v>
      </c>
      <c r="V657" s="96">
        <v>4580</v>
      </c>
      <c r="W657" s="96">
        <v>6</v>
      </c>
      <c r="X657" s="18">
        <v>957651.37</v>
      </c>
      <c r="Y657" s="18">
        <v>0</v>
      </c>
      <c r="Z657" s="16" t="s">
        <v>58</v>
      </c>
      <c r="AA657" s="12" t="s">
        <v>48</v>
      </c>
      <c r="AB657" s="12" t="s">
        <v>48</v>
      </c>
      <c r="AC657" s="12" t="s">
        <v>58</v>
      </c>
      <c r="AD657" s="12" t="s">
        <v>57</v>
      </c>
      <c r="AE657" s="12" t="s">
        <v>57</v>
      </c>
      <c r="AF657" s="12" t="s">
        <v>80</v>
      </c>
      <c r="AG657" s="96">
        <v>21</v>
      </c>
      <c r="AH657" s="12" t="s">
        <v>48</v>
      </c>
      <c r="AI657" s="12" t="s">
        <v>48</v>
      </c>
    </row>
    <row r="658" spans="2:35" ht="14.5" x14ac:dyDescent="0.35">
      <c r="B658" s="107" t="s">
        <v>1850</v>
      </c>
      <c r="C658" s="12" t="s">
        <v>48</v>
      </c>
      <c r="D658" s="12" t="s">
        <v>247</v>
      </c>
      <c r="E658" s="12" t="s">
        <v>1851</v>
      </c>
      <c r="F658" s="12" t="s">
        <v>48</v>
      </c>
      <c r="G658" s="12" t="s">
        <v>1888</v>
      </c>
      <c r="H658" s="107" t="s">
        <v>1889</v>
      </c>
      <c r="I658" s="12" t="s">
        <v>78</v>
      </c>
      <c r="J658" s="12" t="s">
        <v>128</v>
      </c>
      <c r="K658" s="12" t="s">
        <v>67</v>
      </c>
      <c r="L658" s="12" t="s">
        <v>68</v>
      </c>
      <c r="M658" s="95">
        <v>46346</v>
      </c>
      <c r="N658" s="12" t="s">
        <v>71</v>
      </c>
      <c r="O658" s="96" t="s">
        <v>48</v>
      </c>
      <c r="P658" s="12"/>
      <c r="Q658" s="13">
        <v>108997.46</v>
      </c>
      <c r="R658" s="12" t="s">
        <v>56</v>
      </c>
      <c r="S658" s="96">
        <v>0</v>
      </c>
      <c r="T658" s="12" t="s">
        <v>48</v>
      </c>
      <c r="U658" s="96">
        <v>374</v>
      </c>
      <c r="V658" s="96">
        <v>0</v>
      </c>
      <c r="W658" s="96">
        <v>0</v>
      </c>
      <c r="X658" s="14">
        <v>14930.07</v>
      </c>
      <c r="Y658" s="14">
        <v>5994.36</v>
      </c>
      <c r="Z658" s="15" t="s">
        <v>57</v>
      </c>
      <c r="AA658" s="12" t="s">
        <v>48</v>
      </c>
      <c r="AB658" s="12" t="s">
        <v>48</v>
      </c>
      <c r="AC658" s="12" t="s">
        <v>58</v>
      </c>
      <c r="AD658" s="12" t="s">
        <v>57</v>
      </c>
      <c r="AE658" s="12" t="s">
        <v>57</v>
      </c>
      <c r="AF658" s="12" t="s">
        <v>80</v>
      </c>
      <c r="AG658" s="96">
        <v>0</v>
      </c>
      <c r="AH658" s="12" t="s">
        <v>48</v>
      </c>
      <c r="AI658" s="12" t="s">
        <v>48</v>
      </c>
    </row>
    <row r="659" spans="2:35" ht="14.5" x14ac:dyDescent="0.35">
      <c r="B659" s="107" t="s">
        <v>1830</v>
      </c>
      <c r="C659" s="12" t="s">
        <v>48</v>
      </c>
      <c r="D659" s="12" t="s">
        <v>247</v>
      </c>
      <c r="E659" s="12" t="s">
        <v>1851</v>
      </c>
      <c r="F659" s="12" t="s">
        <v>48</v>
      </c>
      <c r="G659" s="94" t="s">
        <v>1890</v>
      </c>
      <c r="H659" s="107" t="s">
        <v>1891</v>
      </c>
      <c r="I659" s="12" t="s">
        <v>78</v>
      </c>
      <c r="J659" s="12" t="s">
        <v>54</v>
      </c>
      <c r="K659" s="12" t="s">
        <v>294</v>
      </c>
      <c r="L659" s="12" t="s">
        <v>68</v>
      </c>
      <c r="M659" s="95">
        <v>46147</v>
      </c>
      <c r="N659" s="12" t="s">
        <v>71</v>
      </c>
      <c r="O659" s="96" t="s">
        <v>48</v>
      </c>
      <c r="P659" s="12"/>
      <c r="Q659" s="13">
        <v>281860.62</v>
      </c>
      <c r="R659" s="12" t="s">
        <v>56</v>
      </c>
      <c r="S659" s="96">
        <f>Q659/V659</f>
        <v>501.53135231316725</v>
      </c>
      <c r="T659" s="12" t="s">
        <v>48</v>
      </c>
      <c r="U659" s="96">
        <v>416</v>
      </c>
      <c r="V659" s="96">
        <v>562</v>
      </c>
      <c r="W659" s="96">
        <v>0</v>
      </c>
      <c r="X659" s="14">
        <v>0</v>
      </c>
      <c r="Y659" s="14">
        <v>0</v>
      </c>
      <c r="Z659" s="15" t="s">
        <v>57</v>
      </c>
      <c r="AA659" s="12" t="s">
        <v>48</v>
      </c>
      <c r="AB659" s="12" t="s">
        <v>48</v>
      </c>
      <c r="AC659" s="12" t="s">
        <v>57</v>
      </c>
      <c r="AD659" s="12" t="s">
        <v>57</v>
      </c>
      <c r="AE659" s="12" t="s">
        <v>57</v>
      </c>
      <c r="AF659" s="12" t="s">
        <v>59</v>
      </c>
      <c r="AG659" s="96">
        <v>4</v>
      </c>
      <c r="AH659" s="12" t="s">
        <v>48</v>
      </c>
      <c r="AI659" s="12" t="s">
        <v>48</v>
      </c>
    </row>
    <row r="660" spans="2:35" ht="14.5" x14ac:dyDescent="0.35">
      <c r="B660" s="107" t="s">
        <v>1830</v>
      </c>
      <c r="C660" s="12" t="s">
        <v>48</v>
      </c>
      <c r="D660" s="12" t="s">
        <v>247</v>
      </c>
      <c r="E660" s="12" t="s">
        <v>1851</v>
      </c>
      <c r="F660" s="12" t="s">
        <v>48</v>
      </c>
      <c r="G660" s="12" t="s">
        <v>1892</v>
      </c>
      <c r="H660" s="107" t="s">
        <v>1832</v>
      </c>
      <c r="I660" s="12" t="s">
        <v>78</v>
      </c>
      <c r="J660" s="12" t="s">
        <v>54</v>
      </c>
      <c r="K660" s="12" t="s">
        <v>55</v>
      </c>
      <c r="L660" s="12"/>
      <c r="M660" s="95" t="s">
        <v>48</v>
      </c>
      <c r="N660" s="12"/>
      <c r="O660" s="96" t="s">
        <v>48</v>
      </c>
      <c r="P660" s="12"/>
      <c r="Q660" s="13">
        <v>0</v>
      </c>
      <c r="R660" s="12"/>
      <c r="S660" s="96">
        <v>0</v>
      </c>
      <c r="T660" s="12" t="s">
        <v>48</v>
      </c>
      <c r="U660" s="96">
        <v>0</v>
      </c>
      <c r="V660" s="96">
        <v>568</v>
      </c>
      <c r="W660" s="96">
        <v>0</v>
      </c>
      <c r="X660" s="14">
        <v>0</v>
      </c>
      <c r="Y660" s="14">
        <v>0</v>
      </c>
      <c r="Z660" s="15" t="s">
        <v>57</v>
      </c>
      <c r="AA660" s="12" t="s">
        <v>48</v>
      </c>
      <c r="AB660" s="12" t="s">
        <v>48</v>
      </c>
      <c r="AC660" s="12" t="s">
        <v>58</v>
      </c>
      <c r="AD660" s="12" t="s">
        <v>57</v>
      </c>
      <c r="AE660" s="12" t="s">
        <v>57</v>
      </c>
      <c r="AF660" s="12" t="s">
        <v>80</v>
      </c>
      <c r="AG660" s="96">
        <v>4</v>
      </c>
      <c r="AH660" s="12" t="s">
        <v>48</v>
      </c>
      <c r="AI660" s="12" t="s">
        <v>48</v>
      </c>
    </row>
    <row r="661" spans="2:35" ht="14.5" x14ac:dyDescent="0.35">
      <c r="B661" s="107" t="s">
        <v>1893</v>
      </c>
      <c r="C661" s="12" t="s">
        <v>48</v>
      </c>
      <c r="D661" s="12" t="s">
        <v>247</v>
      </c>
      <c r="E661" s="12" t="s">
        <v>1851</v>
      </c>
      <c r="F661" s="12" t="s">
        <v>48</v>
      </c>
      <c r="G661" s="12" t="s">
        <v>1894</v>
      </c>
      <c r="H661" s="107" t="s">
        <v>1895</v>
      </c>
      <c r="I661" s="12" t="s">
        <v>78</v>
      </c>
      <c r="J661" s="12" t="s">
        <v>54</v>
      </c>
      <c r="K661" s="12" t="s">
        <v>294</v>
      </c>
      <c r="L661" s="12" t="s">
        <v>614</v>
      </c>
      <c r="M661" s="95">
        <v>45964</v>
      </c>
      <c r="N661" s="12" t="s">
        <v>72</v>
      </c>
      <c r="O661" s="96" t="s">
        <v>48</v>
      </c>
      <c r="P661" s="12"/>
      <c r="Q661" s="13">
        <f>X661</f>
        <v>-145.72999999999999</v>
      </c>
      <c r="R661" s="12" t="s">
        <v>72</v>
      </c>
      <c r="S661" s="96">
        <f>Q661/V661</f>
        <v>-5.6682224815246984E-2</v>
      </c>
      <c r="T661" s="12" t="s">
        <v>48</v>
      </c>
      <c r="U661" s="96">
        <v>1790</v>
      </c>
      <c r="V661" s="96">
        <v>2571</v>
      </c>
      <c r="W661" s="96">
        <v>0</v>
      </c>
      <c r="X661" s="14">
        <v>-145.72999999999999</v>
      </c>
      <c r="Y661" s="14">
        <v>-20436.349999999999</v>
      </c>
      <c r="Z661" s="15" t="s">
        <v>57</v>
      </c>
      <c r="AA661" s="12" t="s">
        <v>48</v>
      </c>
      <c r="AB661" s="12" t="s">
        <v>48</v>
      </c>
      <c r="AC661" s="12" t="s">
        <v>57</v>
      </c>
      <c r="AD661" s="12" t="s">
        <v>57</v>
      </c>
      <c r="AE661" s="12" t="s">
        <v>57</v>
      </c>
      <c r="AF661" s="12" t="s">
        <v>80</v>
      </c>
      <c r="AG661" s="96">
        <v>9</v>
      </c>
      <c r="AH661" s="12" t="s">
        <v>48</v>
      </c>
      <c r="AI661" s="12" t="s">
        <v>48</v>
      </c>
    </row>
    <row r="662" spans="2:35" ht="14.5" x14ac:dyDescent="0.35">
      <c r="B662" s="107" t="s">
        <v>1896</v>
      </c>
      <c r="C662" s="12" t="s">
        <v>48</v>
      </c>
      <c r="D662" s="12" t="s">
        <v>247</v>
      </c>
      <c r="E662" s="12" t="s">
        <v>1851</v>
      </c>
      <c r="F662" s="12" t="s">
        <v>48</v>
      </c>
      <c r="G662" s="12" t="s">
        <v>1897</v>
      </c>
      <c r="H662" s="107" t="s">
        <v>1898</v>
      </c>
      <c r="I662" s="12" t="s">
        <v>78</v>
      </c>
      <c r="J662" s="12" t="s">
        <v>298</v>
      </c>
      <c r="K662" s="12" t="s">
        <v>294</v>
      </c>
      <c r="L662" s="12" t="s">
        <v>68</v>
      </c>
      <c r="M662" s="95">
        <v>46204</v>
      </c>
      <c r="N662" s="12" t="s">
        <v>71</v>
      </c>
      <c r="O662" s="96" t="s">
        <v>48</v>
      </c>
      <c r="P662" s="12"/>
      <c r="Q662" s="17">
        <v>0</v>
      </c>
      <c r="R662" s="12" t="s">
        <v>56</v>
      </c>
      <c r="S662" s="96">
        <v>0</v>
      </c>
      <c r="T662" s="12" t="s">
        <v>48</v>
      </c>
      <c r="U662" s="118">
        <v>7812</v>
      </c>
      <c r="V662" s="96">
        <v>0</v>
      </c>
      <c r="W662" s="96">
        <v>0</v>
      </c>
      <c r="X662" s="16">
        <v>718.11</v>
      </c>
      <c r="Y662" s="16">
        <v>718.11</v>
      </c>
      <c r="Z662" s="15" t="s">
        <v>57</v>
      </c>
      <c r="AA662" s="12"/>
      <c r="AB662" s="12"/>
      <c r="AC662" s="12" t="s">
        <v>58</v>
      </c>
      <c r="AD662" s="12" t="s">
        <v>57</v>
      </c>
      <c r="AE662" s="12" t="s">
        <v>57</v>
      </c>
      <c r="AF662" s="12" t="s">
        <v>59</v>
      </c>
      <c r="AG662" s="96">
        <v>0</v>
      </c>
      <c r="AH662" s="12" t="s">
        <v>48</v>
      </c>
      <c r="AI662" s="12" t="s">
        <v>48</v>
      </c>
    </row>
    <row r="663" spans="2:35" ht="14.5" x14ac:dyDescent="0.35">
      <c r="B663" s="107" t="s">
        <v>120</v>
      </c>
      <c r="C663" s="12" t="s">
        <v>48</v>
      </c>
      <c r="D663" s="12" t="s">
        <v>247</v>
      </c>
      <c r="E663" s="12" t="s">
        <v>1851</v>
      </c>
      <c r="F663" s="12" t="s">
        <v>48</v>
      </c>
      <c r="G663" s="12" t="s">
        <v>1899</v>
      </c>
      <c r="H663" s="107" t="s">
        <v>1900</v>
      </c>
      <c r="I663" s="12" t="s">
        <v>78</v>
      </c>
      <c r="J663" s="12" t="s">
        <v>128</v>
      </c>
      <c r="K663" s="12" t="s">
        <v>294</v>
      </c>
      <c r="L663" s="12" t="s">
        <v>68</v>
      </c>
      <c r="M663" s="95">
        <v>46279</v>
      </c>
      <c r="N663" s="12" t="s">
        <v>71</v>
      </c>
      <c r="O663" s="96" t="s">
        <v>48</v>
      </c>
      <c r="P663" s="12"/>
      <c r="Q663" s="17">
        <v>1869644.67</v>
      </c>
      <c r="R663" s="12" t="s">
        <v>56</v>
      </c>
      <c r="S663" s="96">
        <f>Q663/V663</f>
        <v>476.95017091836735</v>
      </c>
      <c r="T663" s="12" t="s">
        <v>48</v>
      </c>
      <c r="U663" s="118">
        <v>0</v>
      </c>
      <c r="V663" s="96">
        <v>3920</v>
      </c>
      <c r="W663" s="96">
        <v>12</v>
      </c>
      <c r="X663" s="16">
        <v>0</v>
      </c>
      <c r="Y663" s="16">
        <v>0</v>
      </c>
      <c r="Z663" s="15" t="s">
        <v>57</v>
      </c>
      <c r="AA663" s="12"/>
      <c r="AB663" s="12"/>
      <c r="AC663" s="12" t="s">
        <v>58</v>
      </c>
      <c r="AD663" s="12" t="s">
        <v>57</v>
      </c>
      <c r="AE663" s="12" t="s">
        <v>57</v>
      </c>
      <c r="AF663" s="12" t="s">
        <v>80</v>
      </c>
      <c r="AG663" s="96">
        <v>21</v>
      </c>
      <c r="AH663" s="12" t="s">
        <v>48</v>
      </c>
      <c r="AI663" s="12" t="s">
        <v>48</v>
      </c>
    </row>
    <row r="664" spans="2:35" ht="14.5" x14ac:dyDescent="0.35">
      <c r="B664" s="107" t="s">
        <v>120</v>
      </c>
      <c r="C664" s="12" t="s">
        <v>48</v>
      </c>
      <c r="D664" s="12" t="s">
        <v>247</v>
      </c>
      <c r="E664" s="12" t="s">
        <v>1851</v>
      </c>
      <c r="F664" s="12" t="s">
        <v>48</v>
      </c>
      <c r="G664" s="12" t="s">
        <v>1901</v>
      </c>
      <c r="H664" s="107" t="s">
        <v>1902</v>
      </c>
      <c r="I664" s="12" t="s">
        <v>78</v>
      </c>
      <c r="J664" s="12"/>
      <c r="K664" s="12" t="s">
        <v>294</v>
      </c>
      <c r="L664" s="12" t="s">
        <v>68</v>
      </c>
      <c r="M664" s="95">
        <v>46204</v>
      </c>
      <c r="N664" s="12" t="s">
        <v>71</v>
      </c>
      <c r="O664" s="96" t="s">
        <v>48</v>
      </c>
      <c r="P664" s="12"/>
      <c r="Q664" s="17">
        <v>0</v>
      </c>
      <c r="R664" s="12" t="s">
        <v>56</v>
      </c>
      <c r="S664" s="96">
        <v>0</v>
      </c>
      <c r="T664" s="12" t="s">
        <v>48</v>
      </c>
      <c r="U664" s="118"/>
      <c r="V664" s="96">
        <v>0</v>
      </c>
      <c r="W664" s="96">
        <v>2</v>
      </c>
      <c r="X664" s="16">
        <v>1204.97</v>
      </c>
      <c r="Y664" s="16">
        <v>1204.97</v>
      </c>
      <c r="Z664" s="15" t="s">
        <v>57</v>
      </c>
      <c r="AA664" s="12"/>
      <c r="AB664" s="12"/>
      <c r="AC664" s="12" t="s">
        <v>57</v>
      </c>
      <c r="AD664" s="12" t="s">
        <v>57</v>
      </c>
      <c r="AE664" s="12" t="s">
        <v>57</v>
      </c>
      <c r="AF664" s="12" t="s">
        <v>59</v>
      </c>
      <c r="AG664" s="96">
        <v>0</v>
      </c>
      <c r="AH664" s="12" t="s">
        <v>48</v>
      </c>
      <c r="AI664" s="12" t="s">
        <v>48</v>
      </c>
    </row>
    <row r="665" spans="2:35" ht="14.5" x14ac:dyDescent="0.35">
      <c r="B665" s="107" t="s">
        <v>1903</v>
      </c>
      <c r="C665" s="12" t="s">
        <v>48</v>
      </c>
      <c r="D665" s="12" t="s">
        <v>247</v>
      </c>
      <c r="E665" s="12" t="s">
        <v>1851</v>
      </c>
      <c r="F665" s="12" t="s">
        <v>48</v>
      </c>
      <c r="G665" s="94" t="s">
        <v>1904</v>
      </c>
      <c r="H665" s="107" t="s">
        <v>1905</v>
      </c>
      <c r="I665" s="12" t="s">
        <v>78</v>
      </c>
      <c r="J665" s="12" t="s">
        <v>128</v>
      </c>
      <c r="K665" s="12" t="s">
        <v>294</v>
      </c>
      <c r="L665" s="12" t="s">
        <v>637</v>
      </c>
      <c r="M665" s="95">
        <v>45973</v>
      </c>
      <c r="N665" s="12" t="s">
        <v>72</v>
      </c>
      <c r="O665" s="96" t="s">
        <v>48</v>
      </c>
      <c r="P665" s="12"/>
      <c r="Q665" s="13">
        <f>X665</f>
        <v>255378.33</v>
      </c>
      <c r="R665" s="12" t="s">
        <v>72</v>
      </c>
      <c r="S665" s="96">
        <f>Q665/V665</f>
        <v>190.15512285927028</v>
      </c>
      <c r="T665" s="12" t="s">
        <v>48</v>
      </c>
      <c r="U665" s="96">
        <v>771</v>
      </c>
      <c r="V665" s="96">
        <v>1343</v>
      </c>
      <c r="W665" s="96">
        <v>4</v>
      </c>
      <c r="X665" s="14">
        <v>255378.33</v>
      </c>
      <c r="Y665" s="14">
        <v>250668.1</v>
      </c>
      <c r="Z665" s="15" t="s">
        <v>57</v>
      </c>
      <c r="AA665" s="12" t="s">
        <v>48</v>
      </c>
      <c r="AB665" s="12" t="s">
        <v>48</v>
      </c>
      <c r="AC665" s="12" t="s">
        <v>58</v>
      </c>
      <c r="AD665" s="12" t="s">
        <v>57</v>
      </c>
      <c r="AE665" s="12" t="s">
        <v>57</v>
      </c>
      <c r="AF665" s="12" t="s">
        <v>59</v>
      </c>
      <c r="AG665" s="96">
        <v>4</v>
      </c>
      <c r="AH665" s="12" t="s">
        <v>48</v>
      </c>
      <c r="AI665" s="12" t="s">
        <v>48</v>
      </c>
    </row>
    <row r="666" spans="2:35" ht="14.5" x14ac:dyDescent="0.35">
      <c r="B666" s="107" t="s">
        <v>1906</v>
      </c>
      <c r="C666" s="12" t="s">
        <v>48</v>
      </c>
      <c r="D666" s="12" t="s">
        <v>75</v>
      </c>
      <c r="E666" s="12" t="s">
        <v>1907</v>
      </c>
      <c r="F666" s="12" t="s">
        <v>48</v>
      </c>
      <c r="G666" s="94" t="s">
        <v>1908</v>
      </c>
      <c r="H666" s="109" t="s">
        <v>1909</v>
      </c>
      <c r="I666" s="12" t="s">
        <v>53</v>
      </c>
      <c r="J666" s="12" t="s">
        <v>298</v>
      </c>
      <c r="K666" s="12" t="s">
        <v>55</v>
      </c>
      <c r="L666" s="12"/>
      <c r="M666" s="95" t="s">
        <v>48</v>
      </c>
      <c r="N666" s="12"/>
      <c r="O666" s="96" t="s">
        <v>48</v>
      </c>
      <c r="P666" s="12"/>
      <c r="Q666" s="13">
        <v>0</v>
      </c>
      <c r="R666" s="12"/>
      <c r="S666" s="96">
        <v>0</v>
      </c>
      <c r="T666" s="12" t="s">
        <v>48</v>
      </c>
      <c r="U666" s="96">
        <v>0</v>
      </c>
      <c r="V666" s="96">
        <v>0</v>
      </c>
      <c r="W666" s="96">
        <v>0</v>
      </c>
      <c r="X666" s="14">
        <v>0</v>
      </c>
      <c r="Y666" s="14">
        <v>0</v>
      </c>
      <c r="Z666" s="15" t="s">
        <v>57</v>
      </c>
      <c r="AA666" s="12" t="s">
        <v>48</v>
      </c>
      <c r="AB666" s="12" t="s">
        <v>48</v>
      </c>
      <c r="AC666" s="12" t="s">
        <v>58</v>
      </c>
      <c r="AD666" s="12" t="s">
        <v>57</v>
      </c>
      <c r="AE666" s="12" t="s">
        <v>57</v>
      </c>
      <c r="AF666" s="12" t="s">
        <v>59</v>
      </c>
      <c r="AG666" s="118">
        <v>0</v>
      </c>
      <c r="AH666" s="12" t="s">
        <v>48</v>
      </c>
      <c r="AI666" s="12" t="s">
        <v>48</v>
      </c>
    </row>
    <row r="667" spans="2:35" ht="14.5" x14ac:dyDescent="0.35">
      <c r="B667" s="107" t="s">
        <v>1906</v>
      </c>
      <c r="C667" s="12" t="s">
        <v>48</v>
      </c>
      <c r="D667" s="12" t="s">
        <v>62</v>
      </c>
      <c r="E667" s="12" t="s">
        <v>1907</v>
      </c>
      <c r="F667" s="12" t="s">
        <v>48</v>
      </c>
      <c r="G667" s="12" t="s">
        <v>1910</v>
      </c>
      <c r="H667" s="107" t="s">
        <v>1909</v>
      </c>
      <c r="I667" s="12" t="s">
        <v>78</v>
      </c>
      <c r="J667" s="12" t="s">
        <v>54</v>
      </c>
      <c r="K667" s="12" t="s">
        <v>67</v>
      </c>
      <c r="L667" s="12" t="s">
        <v>637</v>
      </c>
      <c r="M667" s="95">
        <v>45861</v>
      </c>
      <c r="N667" s="12" t="s">
        <v>72</v>
      </c>
      <c r="O667" s="96" t="s">
        <v>48</v>
      </c>
      <c r="P667" s="12"/>
      <c r="Q667" s="13">
        <f>X667</f>
        <v>210843.78</v>
      </c>
      <c r="R667" s="12" t="s">
        <v>72</v>
      </c>
      <c r="S667" s="96">
        <f>Q667/V667</f>
        <v>428.54426829268294</v>
      </c>
      <c r="T667" s="12" t="s">
        <v>48</v>
      </c>
      <c r="U667" s="96">
        <v>591</v>
      </c>
      <c r="V667" s="96">
        <v>492</v>
      </c>
      <c r="W667" s="96">
        <v>4</v>
      </c>
      <c r="X667" s="23">
        <v>210843.78</v>
      </c>
      <c r="Y667" s="23">
        <v>210843.78</v>
      </c>
      <c r="Z667" s="15" t="s">
        <v>57</v>
      </c>
      <c r="AA667" s="12" t="s">
        <v>48</v>
      </c>
      <c r="AB667" s="12" t="s">
        <v>48</v>
      </c>
      <c r="AC667" s="12" t="s">
        <v>58</v>
      </c>
      <c r="AD667" s="12" t="s">
        <v>57</v>
      </c>
      <c r="AE667" s="12" t="s">
        <v>57</v>
      </c>
      <c r="AF667" s="12" t="s">
        <v>59</v>
      </c>
      <c r="AG667" s="96">
        <v>3</v>
      </c>
      <c r="AH667" s="12" t="s">
        <v>48</v>
      </c>
      <c r="AI667" s="12" t="s">
        <v>48</v>
      </c>
    </row>
    <row r="668" spans="2:35" ht="14.5" x14ac:dyDescent="0.35">
      <c r="B668" s="107" t="s">
        <v>1911</v>
      </c>
      <c r="C668" s="12" t="s">
        <v>48</v>
      </c>
      <c r="D668" s="12" t="s">
        <v>487</v>
      </c>
      <c r="E668" s="12" t="s">
        <v>1912</v>
      </c>
      <c r="F668" s="12" t="s">
        <v>48</v>
      </c>
      <c r="G668" s="94" t="s">
        <v>1913</v>
      </c>
      <c r="H668" s="107" t="s">
        <v>1914</v>
      </c>
      <c r="I668" s="12" t="s">
        <v>78</v>
      </c>
      <c r="J668" s="12" t="s">
        <v>128</v>
      </c>
      <c r="K668" s="12" t="s">
        <v>593</v>
      </c>
      <c r="L668" s="12"/>
      <c r="M668" s="95" t="s">
        <v>48</v>
      </c>
      <c r="N668" s="12"/>
      <c r="O668" s="96" t="s">
        <v>48</v>
      </c>
      <c r="P668" s="12"/>
      <c r="Q668" s="13">
        <v>0</v>
      </c>
      <c r="R668" s="12"/>
      <c r="S668" s="96">
        <v>0</v>
      </c>
      <c r="T668" s="12" t="s">
        <v>48</v>
      </c>
      <c r="U668" s="13">
        <v>0</v>
      </c>
      <c r="V668" s="96">
        <v>0</v>
      </c>
      <c r="W668" s="96">
        <v>0</v>
      </c>
      <c r="X668" s="14">
        <v>0</v>
      </c>
      <c r="Y668" s="14">
        <v>0</v>
      </c>
      <c r="Z668" s="15" t="s">
        <v>57</v>
      </c>
      <c r="AA668" s="12" t="s">
        <v>48</v>
      </c>
      <c r="AB668" s="12" t="s">
        <v>48</v>
      </c>
      <c r="AC668" s="12" t="s">
        <v>57</v>
      </c>
      <c r="AD668" s="12" t="s">
        <v>57</v>
      </c>
      <c r="AE668" s="12" t="s">
        <v>57</v>
      </c>
      <c r="AF668" s="12" t="s">
        <v>356</v>
      </c>
      <c r="AG668" s="96">
        <v>0</v>
      </c>
      <c r="AH668" s="12" t="s">
        <v>48</v>
      </c>
      <c r="AI668" s="12" t="s">
        <v>48</v>
      </c>
    </row>
    <row r="669" spans="2:35" ht="14.5" x14ac:dyDescent="0.35">
      <c r="B669" s="107" t="s">
        <v>1915</v>
      </c>
      <c r="C669" s="12" t="s">
        <v>48</v>
      </c>
      <c r="D669" s="12" t="s">
        <v>487</v>
      </c>
      <c r="E669" s="12" t="s">
        <v>1912</v>
      </c>
      <c r="F669" s="12" t="s">
        <v>48</v>
      </c>
      <c r="G669" s="94" t="s">
        <v>1916</v>
      </c>
      <c r="H669" s="107" t="s">
        <v>1917</v>
      </c>
      <c r="I669" s="12" t="s">
        <v>78</v>
      </c>
      <c r="J669" s="12" t="s">
        <v>128</v>
      </c>
      <c r="K669" s="12" t="s">
        <v>67</v>
      </c>
      <c r="L669" s="12" t="s">
        <v>119</v>
      </c>
      <c r="M669" s="95">
        <v>45342</v>
      </c>
      <c r="N669" s="12" t="s">
        <v>72</v>
      </c>
      <c r="O669" s="96" t="s">
        <v>48</v>
      </c>
      <c r="P669" s="12"/>
      <c r="Q669" s="13">
        <f>X669</f>
        <v>481390.02</v>
      </c>
      <c r="R669" s="12" t="s">
        <v>72</v>
      </c>
      <c r="S669" s="96">
        <f>Q669/V669</f>
        <v>542.10587837837841</v>
      </c>
      <c r="T669" s="12" t="s">
        <v>48</v>
      </c>
      <c r="U669" s="13">
        <v>3588</v>
      </c>
      <c r="V669" s="96">
        <v>888</v>
      </c>
      <c r="W669" s="96">
        <v>32</v>
      </c>
      <c r="X669" s="18">
        <v>481390.02</v>
      </c>
      <c r="Y669" s="18">
        <v>0</v>
      </c>
      <c r="Z669" s="16" t="s">
        <v>58</v>
      </c>
      <c r="AA669" s="12" t="s">
        <v>48</v>
      </c>
      <c r="AB669" s="12" t="s">
        <v>48</v>
      </c>
      <c r="AC669" s="12" t="s">
        <v>58</v>
      </c>
      <c r="AD669" s="12" t="s">
        <v>57</v>
      </c>
      <c r="AE669" s="12" t="s">
        <v>57</v>
      </c>
      <c r="AF669" s="12" t="s">
        <v>59</v>
      </c>
      <c r="AG669" s="96">
        <v>7</v>
      </c>
      <c r="AH669" s="12" t="s">
        <v>48</v>
      </c>
      <c r="AI669" s="12" t="s">
        <v>48</v>
      </c>
    </row>
    <row r="670" spans="2:35" ht="14.5" x14ac:dyDescent="0.35">
      <c r="B670" s="12" t="s">
        <v>1918</v>
      </c>
      <c r="C670" s="12" t="s">
        <v>48</v>
      </c>
      <c r="D670" s="12" t="s">
        <v>102</v>
      </c>
      <c r="E670" s="12" t="s">
        <v>1912</v>
      </c>
      <c r="F670" s="12" t="s">
        <v>48</v>
      </c>
      <c r="G670" s="94" t="s">
        <v>1919</v>
      </c>
      <c r="H670" s="12" t="s">
        <v>1920</v>
      </c>
      <c r="I670" s="12" t="s">
        <v>78</v>
      </c>
      <c r="J670" s="12" t="s">
        <v>66</v>
      </c>
      <c r="K670" s="12" t="s">
        <v>67</v>
      </c>
      <c r="L670" s="12" t="s">
        <v>68</v>
      </c>
      <c r="M670" s="95">
        <v>46111</v>
      </c>
      <c r="N670" s="12" t="s">
        <v>71</v>
      </c>
      <c r="O670" s="96" t="s">
        <v>48</v>
      </c>
      <c r="P670" s="12"/>
      <c r="Q670" s="13">
        <v>536054.69999999995</v>
      </c>
      <c r="R670" s="12" t="s">
        <v>56</v>
      </c>
      <c r="S670" s="96">
        <f>Q670/V670</f>
        <v>804.88693693693688</v>
      </c>
      <c r="T670" s="12" t="s">
        <v>48</v>
      </c>
      <c r="U670" s="13">
        <v>347</v>
      </c>
      <c r="V670" s="96">
        <v>666</v>
      </c>
      <c r="W670" s="96">
        <v>1</v>
      </c>
      <c r="X670" s="14">
        <v>8394.18</v>
      </c>
      <c r="Y670" s="14">
        <v>8394.18</v>
      </c>
      <c r="Z670" s="15" t="s">
        <v>57</v>
      </c>
      <c r="AA670" s="12" t="s">
        <v>48</v>
      </c>
      <c r="AB670" s="12" t="s">
        <v>48</v>
      </c>
      <c r="AC670" s="12" t="s">
        <v>57</v>
      </c>
      <c r="AD670" s="12" t="s">
        <v>57</v>
      </c>
      <c r="AE670" s="12" t="s">
        <v>57</v>
      </c>
      <c r="AF670" s="12" t="s">
        <v>80</v>
      </c>
      <c r="AG670" s="96">
        <v>2</v>
      </c>
      <c r="AH670" s="12" t="s">
        <v>48</v>
      </c>
      <c r="AI670" s="12" t="s">
        <v>48</v>
      </c>
    </row>
    <row r="671" spans="2:35" ht="14.5" x14ac:dyDescent="0.35">
      <c r="B671" s="107" t="s">
        <v>1921</v>
      </c>
      <c r="C671" s="12" t="s">
        <v>48</v>
      </c>
      <c r="D671" s="12" t="s">
        <v>487</v>
      </c>
      <c r="E671" s="12" t="s">
        <v>1912</v>
      </c>
      <c r="F671" s="12" t="s">
        <v>48</v>
      </c>
      <c r="G671" s="12" t="s">
        <v>1922</v>
      </c>
      <c r="H671" s="107" t="s">
        <v>1923</v>
      </c>
      <c r="I671" s="12" t="s">
        <v>78</v>
      </c>
      <c r="J671" s="12" t="s">
        <v>54</v>
      </c>
      <c r="K671" s="12" t="s">
        <v>67</v>
      </c>
      <c r="L671" s="12" t="s">
        <v>119</v>
      </c>
      <c r="M671" s="95">
        <v>45022</v>
      </c>
      <c r="N671" s="12" t="s">
        <v>72</v>
      </c>
      <c r="O671" s="96" t="s">
        <v>48</v>
      </c>
      <c r="P671" s="12"/>
      <c r="Q671" s="13">
        <f>X671</f>
        <v>74150.710000000006</v>
      </c>
      <c r="R671" s="12" t="s">
        <v>72</v>
      </c>
      <c r="S671" s="96">
        <v>0</v>
      </c>
      <c r="T671" s="12" t="s">
        <v>48</v>
      </c>
      <c r="U671" s="13">
        <v>0</v>
      </c>
      <c r="V671" s="96">
        <v>0</v>
      </c>
      <c r="W671" s="96">
        <v>6</v>
      </c>
      <c r="X671" s="18">
        <v>74150.710000000006</v>
      </c>
      <c r="Y671" s="18">
        <v>0</v>
      </c>
      <c r="Z671" s="16" t="s">
        <v>58</v>
      </c>
      <c r="AA671" s="12" t="s">
        <v>48</v>
      </c>
      <c r="AB671" s="12" t="s">
        <v>48</v>
      </c>
      <c r="AC671" s="12" t="s">
        <v>57</v>
      </c>
      <c r="AD671" s="12" t="s">
        <v>57</v>
      </c>
      <c r="AE671" s="12" t="s">
        <v>57</v>
      </c>
      <c r="AF671" s="12" t="s">
        <v>245</v>
      </c>
      <c r="AG671" s="96">
        <v>7</v>
      </c>
      <c r="AH671" s="12" t="s">
        <v>48</v>
      </c>
      <c r="AI671" s="12" t="s">
        <v>48</v>
      </c>
    </row>
    <row r="672" spans="2:35" ht="14.5" x14ac:dyDescent="0.35">
      <c r="B672" s="107" t="s">
        <v>1924</v>
      </c>
      <c r="C672" s="12" t="s">
        <v>48</v>
      </c>
      <c r="D672" s="12" t="s">
        <v>487</v>
      </c>
      <c r="E672" s="12" t="s">
        <v>1912</v>
      </c>
      <c r="F672" s="12" t="s">
        <v>48</v>
      </c>
      <c r="G672" s="12" t="s">
        <v>1925</v>
      </c>
      <c r="H672" s="107" t="s">
        <v>1926</v>
      </c>
      <c r="I672" s="12" t="s">
        <v>78</v>
      </c>
      <c r="J672" s="12" t="s">
        <v>54</v>
      </c>
      <c r="K672" s="12" t="s">
        <v>55</v>
      </c>
      <c r="L672" s="12"/>
      <c r="M672" s="95" t="s">
        <v>48</v>
      </c>
      <c r="N672" s="12"/>
      <c r="O672" s="96" t="s">
        <v>48</v>
      </c>
      <c r="P672" s="12"/>
      <c r="Q672" s="13">
        <v>125123.24</v>
      </c>
      <c r="R672" s="12" t="s">
        <v>56</v>
      </c>
      <c r="S672" s="96">
        <f>Q672/V672</f>
        <v>324.15347150259066</v>
      </c>
      <c r="T672" s="12" t="s">
        <v>48</v>
      </c>
      <c r="U672" s="96">
        <v>0</v>
      </c>
      <c r="V672" s="96">
        <v>386</v>
      </c>
      <c r="W672" s="96">
        <v>0</v>
      </c>
      <c r="X672" s="14">
        <v>0</v>
      </c>
      <c r="Y672" s="14">
        <v>-1306.78</v>
      </c>
      <c r="Z672" s="15" t="s">
        <v>57</v>
      </c>
      <c r="AA672" s="12" t="s">
        <v>48</v>
      </c>
      <c r="AB672" s="12" t="s">
        <v>48</v>
      </c>
      <c r="AC672" s="12" t="s">
        <v>58</v>
      </c>
      <c r="AD672" s="12" t="s">
        <v>57</v>
      </c>
      <c r="AE672" s="12" t="s">
        <v>57</v>
      </c>
      <c r="AF672" s="12" t="s">
        <v>80</v>
      </c>
      <c r="AG672" s="96">
        <v>2</v>
      </c>
      <c r="AH672" s="12" t="s">
        <v>48</v>
      </c>
      <c r="AI672" s="12" t="s">
        <v>48</v>
      </c>
    </row>
    <row r="673" spans="2:35" ht="14.5" x14ac:dyDescent="0.35">
      <c r="B673" s="12" t="s">
        <v>66</v>
      </c>
      <c r="C673" s="12" t="s">
        <v>48</v>
      </c>
      <c r="D673" s="12" t="s">
        <v>62</v>
      </c>
      <c r="E673" s="12" t="s">
        <v>1927</v>
      </c>
      <c r="F673" s="12"/>
      <c r="G673" s="12" t="s">
        <v>1928</v>
      </c>
      <c r="H673" s="12" t="s">
        <v>1929</v>
      </c>
      <c r="I673" s="12" t="s">
        <v>89</v>
      </c>
      <c r="J673" s="12" t="s">
        <v>66</v>
      </c>
      <c r="K673" s="12" t="s">
        <v>67</v>
      </c>
      <c r="L673" s="12" t="s">
        <v>68</v>
      </c>
      <c r="M673" s="95"/>
      <c r="N673" s="12" t="s">
        <v>71</v>
      </c>
      <c r="O673" s="96">
        <v>5230</v>
      </c>
      <c r="P673" s="12" t="s">
        <v>97</v>
      </c>
      <c r="Q673" s="17">
        <v>5600000</v>
      </c>
      <c r="R673" s="12" t="s">
        <v>56</v>
      </c>
      <c r="S673" s="96">
        <f>Q673/V673</f>
        <v>1070.7456978967496</v>
      </c>
      <c r="T673" s="12" t="s">
        <v>48</v>
      </c>
      <c r="U673" s="96" t="s">
        <v>3</v>
      </c>
      <c r="V673" s="96">
        <f>O673</f>
        <v>5230</v>
      </c>
      <c r="W673" s="96">
        <v>0</v>
      </c>
      <c r="X673" s="14">
        <v>63869.73</v>
      </c>
      <c r="Y673" s="14">
        <v>63869373</v>
      </c>
      <c r="Z673" s="15" t="s">
        <v>58</v>
      </c>
      <c r="AA673" s="12" t="s">
        <v>58</v>
      </c>
      <c r="AB673" s="12" t="s">
        <v>91</v>
      </c>
      <c r="AC673" s="12" t="s">
        <v>58</v>
      </c>
      <c r="AD673" s="12" t="s">
        <v>57</v>
      </c>
      <c r="AE673" s="12" t="s">
        <v>57</v>
      </c>
      <c r="AF673" s="12" t="s">
        <v>59</v>
      </c>
      <c r="AG673" s="96">
        <v>0</v>
      </c>
      <c r="AH673" s="12" t="s">
        <v>48</v>
      </c>
      <c r="AI673" s="12" t="s">
        <v>48</v>
      </c>
    </row>
    <row r="674" spans="2:35" ht="14.5" x14ac:dyDescent="0.35">
      <c r="B674" s="107" t="s">
        <v>1930</v>
      </c>
      <c r="C674" s="12" t="s">
        <v>48</v>
      </c>
      <c r="D674" s="12" t="s">
        <v>62</v>
      </c>
      <c r="E674" s="12" t="s">
        <v>1927</v>
      </c>
      <c r="F674" s="12" t="s">
        <v>48</v>
      </c>
      <c r="G674" s="94" t="s">
        <v>1931</v>
      </c>
      <c r="H674" s="107" t="s">
        <v>1932</v>
      </c>
      <c r="I674" s="12" t="s">
        <v>78</v>
      </c>
      <c r="J674" s="12" t="s">
        <v>128</v>
      </c>
      <c r="K674" s="12" t="s">
        <v>294</v>
      </c>
      <c r="L674" s="12" t="s">
        <v>614</v>
      </c>
      <c r="M674" s="95">
        <v>45845</v>
      </c>
      <c r="N674" s="12" t="s">
        <v>72</v>
      </c>
      <c r="O674" s="96" t="s">
        <v>48</v>
      </c>
      <c r="P674" s="12"/>
      <c r="Q674" s="13">
        <f>X674</f>
        <v>111392.37</v>
      </c>
      <c r="R674" s="12" t="s">
        <v>72</v>
      </c>
      <c r="S674" s="96">
        <f>Q674/V674</f>
        <v>239.55348387096774</v>
      </c>
      <c r="T674" s="12" t="s">
        <v>48</v>
      </c>
      <c r="U674" s="13">
        <v>1937</v>
      </c>
      <c r="V674" s="96">
        <v>465</v>
      </c>
      <c r="W674" s="96">
        <v>1</v>
      </c>
      <c r="X674" s="18">
        <v>111392.37</v>
      </c>
      <c r="Y674" s="18">
        <v>-1261.46</v>
      </c>
      <c r="Z674" s="16" t="s">
        <v>58</v>
      </c>
      <c r="AA674" s="12" t="s">
        <v>48</v>
      </c>
      <c r="AB674" s="12" t="s">
        <v>48</v>
      </c>
      <c r="AC674" s="12" t="s">
        <v>58</v>
      </c>
      <c r="AD674" s="12" t="s">
        <v>57</v>
      </c>
      <c r="AE674" s="12" t="s">
        <v>57</v>
      </c>
      <c r="AF674" s="12" t="s">
        <v>59</v>
      </c>
      <c r="AG674" s="96">
        <v>3</v>
      </c>
      <c r="AH674" s="12" t="s">
        <v>48</v>
      </c>
      <c r="AI674" s="12" t="s">
        <v>48</v>
      </c>
    </row>
    <row r="675" spans="2:35" ht="14.5" x14ac:dyDescent="0.35">
      <c r="B675" s="12" t="s">
        <v>66</v>
      </c>
      <c r="C675" s="12" t="s">
        <v>48</v>
      </c>
      <c r="D675" s="12" t="s">
        <v>1933</v>
      </c>
      <c r="E675" s="12" t="s">
        <v>1934</v>
      </c>
      <c r="F675" s="120" t="s">
        <v>1935</v>
      </c>
      <c r="G675" s="12" t="s">
        <v>48</v>
      </c>
      <c r="H675" s="12" t="s">
        <v>1936</v>
      </c>
      <c r="I675" s="12" t="s">
        <v>89</v>
      </c>
      <c r="J675" s="12" t="s">
        <v>66</v>
      </c>
      <c r="K675" s="12" t="s">
        <v>95</v>
      </c>
      <c r="L675" s="12" t="s">
        <v>96</v>
      </c>
      <c r="M675" s="118" t="s">
        <v>3</v>
      </c>
      <c r="N675" s="12" t="s">
        <v>71</v>
      </c>
      <c r="O675" s="96">
        <v>1500</v>
      </c>
      <c r="P675" s="12" t="s">
        <v>97</v>
      </c>
      <c r="Q675" s="17">
        <v>0</v>
      </c>
      <c r="R675" s="12" t="s">
        <v>56</v>
      </c>
      <c r="S675" s="96" t="s">
        <v>2</v>
      </c>
      <c r="T675" s="12" t="s">
        <v>48</v>
      </c>
      <c r="U675" s="118" t="s">
        <v>3</v>
      </c>
      <c r="V675" s="96">
        <f>O675</f>
        <v>1500</v>
      </c>
      <c r="W675" s="96" t="s">
        <v>2</v>
      </c>
      <c r="X675" s="14">
        <v>0</v>
      </c>
      <c r="Y675" s="14">
        <v>0</v>
      </c>
      <c r="Z675" s="15" t="s">
        <v>57</v>
      </c>
      <c r="AA675" s="12" t="s">
        <v>2</v>
      </c>
      <c r="AB675" s="12" t="s">
        <v>91</v>
      </c>
      <c r="AC675" s="12" t="s">
        <v>58</v>
      </c>
      <c r="AD675" s="12" t="s">
        <v>2</v>
      </c>
      <c r="AE675" s="12" t="s">
        <v>73</v>
      </c>
      <c r="AF675" s="12" t="s">
        <v>80</v>
      </c>
      <c r="AG675" s="96">
        <v>0</v>
      </c>
      <c r="AH675" s="12" t="s">
        <v>48</v>
      </c>
      <c r="AI675" s="12" t="s">
        <v>48</v>
      </c>
    </row>
    <row r="676" spans="2:35" ht="14.5" x14ac:dyDescent="0.35">
      <c r="B676" s="12" t="s">
        <v>66</v>
      </c>
      <c r="C676" s="12" t="s">
        <v>48</v>
      </c>
      <c r="D676" s="12" t="s">
        <v>1933</v>
      </c>
      <c r="E676" s="12" t="s">
        <v>1934</v>
      </c>
      <c r="F676" s="120" t="s">
        <v>1937</v>
      </c>
      <c r="G676" s="12" t="s">
        <v>1938</v>
      </c>
      <c r="H676" s="12" t="s">
        <v>1939</v>
      </c>
      <c r="I676" s="12" t="s">
        <v>89</v>
      </c>
      <c r="J676" s="12" t="s">
        <v>66</v>
      </c>
      <c r="K676" s="12" t="s">
        <v>294</v>
      </c>
      <c r="L676" s="12" t="s">
        <v>68</v>
      </c>
      <c r="M676" s="95">
        <v>46346</v>
      </c>
      <c r="N676" s="12" t="s">
        <v>71</v>
      </c>
      <c r="O676" s="96">
        <v>2525</v>
      </c>
      <c r="P676" s="12" t="s">
        <v>90</v>
      </c>
      <c r="Q676" s="17">
        <v>1600000</v>
      </c>
      <c r="R676" s="12" t="s">
        <v>56</v>
      </c>
      <c r="S676" s="96">
        <f>Q676/V676</f>
        <v>633.66336633663366</v>
      </c>
      <c r="T676" s="12" t="s">
        <v>48</v>
      </c>
      <c r="U676" s="118" t="s">
        <v>3</v>
      </c>
      <c r="V676" s="96">
        <f>O676</f>
        <v>2525</v>
      </c>
      <c r="W676" s="96">
        <v>25</v>
      </c>
      <c r="X676" s="16">
        <v>138997.37</v>
      </c>
      <c r="Y676" s="16">
        <v>584.13</v>
      </c>
      <c r="Z676" s="15" t="s">
        <v>58</v>
      </c>
      <c r="AA676" s="12" t="s">
        <v>57</v>
      </c>
      <c r="AB676" s="12" t="s">
        <v>140</v>
      </c>
      <c r="AC676" s="12" t="s">
        <v>58</v>
      </c>
      <c r="AD676" s="12" t="s">
        <v>57</v>
      </c>
      <c r="AE676" s="12" t="s">
        <v>57</v>
      </c>
      <c r="AF676" s="12" t="s">
        <v>80</v>
      </c>
      <c r="AG676" s="96">
        <v>11</v>
      </c>
      <c r="AH676" s="12" t="s">
        <v>48</v>
      </c>
      <c r="AI676" s="12" t="s">
        <v>48</v>
      </c>
    </row>
    <row r="677" spans="2:35" ht="14.5" x14ac:dyDescent="0.35">
      <c r="B677" s="108" t="s">
        <v>1940</v>
      </c>
      <c r="C677" s="12" t="s">
        <v>48</v>
      </c>
      <c r="D677" s="12" t="s">
        <v>1933</v>
      </c>
      <c r="E677" s="12" t="s">
        <v>1934</v>
      </c>
      <c r="F677" s="12" t="s">
        <v>48</v>
      </c>
      <c r="G677" s="94" t="s">
        <v>1941</v>
      </c>
      <c r="H677" s="107" t="s">
        <v>1942</v>
      </c>
      <c r="I677" s="12" t="s">
        <v>53</v>
      </c>
      <c r="J677" s="12" t="s">
        <v>128</v>
      </c>
      <c r="K677" s="12" t="s">
        <v>593</v>
      </c>
      <c r="L677" s="12"/>
      <c r="M677" s="95" t="s">
        <v>48</v>
      </c>
      <c r="N677" s="12"/>
      <c r="O677" s="96" t="s">
        <v>48</v>
      </c>
      <c r="P677" s="12"/>
      <c r="Q677" s="13">
        <v>0</v>
      </c>
      <c r="R677" s="12"/>
      <c r="S677" s="96">
        <v>0</v>
      </c>
      <c r="T677" s="12" t="s">
        <v>48</v>
      </c>
      <c r="U677" s="13">
        <v>0</v>
      </c>
      <c r="V677" s="96">
        <v>0</v>
      </c>
      <c r="W677" s="96">
        <v>0</v>
      </c>
      <c r="X677" s="14">
        <v>0</v>
      </c>
      <c r="Y677" s="14">
        <v>0</v>
      </c>
      <c r="Z677" s="15" t="s">
        <v>57</v>
      </c>
      <c r="AA677" s="12" t="s">
        <v>48</v>
      </c>
      <c r="AB677" s="12" t="s">
        <v>48</v>
      </c>
      <c r="AC677" s="12" t="s">
        <v>58</v>
      </c>
      <c r="AD677" s="12" t="s">
        <v>57</v>
      </c>
      <c r="AE677" s="12" t="s">
        <v>57</v>
      </c>
      <c r="AF677" s="12" t="s">
        <v>80</v>
      </c>
      <c r="AG677" s="96" t="s">
        <v>60</v>
      </c>
      <c r="AH677" s="12" t="s">
        <v>48</v>
      </c>
      <c r="AI677" s="12" t="s">
        <v>48</v>
      </c>
    </row>
    <row r="678" spans="2:35" ht="14.5" x14ac:dyDescent="0.35">
      <c r="B678" s="107" t="s">
        <v>1943</v>
      </c>
      <c r="C678" s="12" t="s">
        <v>48</v>
      </c>
      <c r="D678" s="12" t="s">
        <v>49</v>
      </c>
      <c r="E678" s="12" t="s">
        <v>1944</v>
      </c>
      <c r="F678" s="12" t="s">
        <v>48</v>
      </c>
      <c r="G678" s="12" t="s">
        <v>1945</v>
      </c>
      <c r="H678" s="107" t="s">
        <v>1946</v>
      </c>
      <c r="I678" s="12" t="s">
        <v>53</v>
      </c>
      <c r="J678" s="12" t="s">
        <v>79</v>
      </c>
      <c r="K678" s="12" t="s">
        <v>67</v>
      </c>
      <c r="L678" s="12" t="s">
        <v>68</v>
      </c>
      <c r="M678" s="95">
        <v>44799</v>
      </c>
      <c r="N678" s="12" t="s">
        <v>71</v>
      </c>
      <c r="O678" s="96" t="s">
        <v>48</v>
      </c>
      <c r="P678" s="12"/>
      <c r="Q678" s="13">
        <v>194408</v>
      </c>
      <c r="R678" s="12" t="s">
        <v>56</v>
      </c>
      <c r="S678" s="96">
        <f>Q678/V678</f>
        <v>200.83471074380165</v>
      </c>
      <c r="T678" s="12" t="s">
        <v>48</v>
      </c>
      <c r="U678" s="96" t="s">
        <v>3</v>
      </c>
      <c r="V678" s="96">
        <v>968</v>
      </c>
      <c r="W678" s="96">
        <v>6</v>
      </c>
      <c r="X678" s="14">
        <v>1552.3</v>
      </c>
      <c r="Y678" s="14">
        <v>0</v>
      </c>
      <c r="Z678" s="15" t="s">
        <v>57</v>
      </c>
      <c r="AA678" s="12" t="s">
        <v>48</v>
      </c>
      <c r="AB678" s="12" t="s">
        <v>48</v>
      </c>
      <c r="AC678" s="12" t="s">
        <v>57</v>
      </c>
      <c r="AD678" s="12" t="s">
        <v>57</v>
      </c>
      <c r="AE678" s="12" t="s">
        <v>57</v>
      </c>
      <c r="AF678" s="12" t="s">
        <v>245</v>
      </c>
      <c r="AG678" s="96">
        <v>3</v>
      </c>
      <c r="AH678" s="12" t="s">
        <v>48</v>
      </c>
      <c r="AI678" s="12" t="s">
        <v>48</v>
      </c>
    </row>
    <row r="679" spans="2:35" ht="14.5" x14ac:dyDescent="0.35">
      <c r="B679" s="107" t="s">
        <v>1947</v>
      </c>
      <c r="C679" s="12" t="s">
        <v>48</v>
      </c>
      <c r="D679" s="12" t="s">
        <v>49</v>
      </c>
      <c r="E679" s="12" t="s">
        <v>1944</v>
      </c>
      <c r="F679" s="12" t="s">
        <v>48</v>
      </c>
      <c r="G679" s="12" t="s">
        <v>1948</v>
      </c>
      <c r="H679" s="107" t="s">
        <v>1949</v>
      </c>
      <c r="I679" s="12" t="s">
        <v>53</v>
      </c>
      <c r="J679" s="12" t="s">
        <v>54</v>
      </c>
      <c r="K679" s="12" t="s">
        <v>67</v>
      </c>
      <c r="L679" s="12" t="s">
        <v>614</v>
      </c>
      <c r="M679" s="95">
        <v>45251</v>
      </c>
      <c r="N679" s="12" t="s">
        <v>72</v>
      </c>
      <c r="O679" s="96" t="s">
        <v>48</v>
      </c>
      <c r="P679" s="12"/>
      <c r="Q679" s="13">
        <f>X679</f>
        <v>477117.67</v>
      </c>
      <c r="R679" s="12" t="s">
        <v>72</v>
      </c>
      <c r="S679" s="96">
        <f>Q679/V679</f>
        <v>293.61087384615382</v>
      </c>
      <c r="T679" s="12" t="s">
        <v>48</v>
      </c>
      <c r="U679" s="13">
        <v>3456</v>
      </c>
      <c r="V679" s="96">
        <v>1625</v>
      </c>
      <c r="W679" s="96">
        <v>3</v>
      </c>
      <c r="X679" s="14">
        <v>477117.67</v>
      </c>
      <c r="Y679" s="14">
        <v>0</v>
      </c>
      <c r="Z679" s="16" t="s">
        <v>58</v>
      </c>
      <c r="AA679" s="12" t="s">
        <v>48</v>
      </c>
      <c r="AB679" s="12" t="s">
        <v>48</v>
      </c>
      <c r="AC679" s="12" t="s">
        <v>57</v>
      </c>
      <c r="AD679" s="12" t="s">
        <v>57</v>
      </c>
      <c r="AE679" s="12" t="s">
        <v>57</v>
      </c>
      <c r="AF679" s="12" t="s">
        <v>59</v>
      </c>
      <c r="AG679" s="96">
        <v>6</v>
      </c>
      <c r="AH679" s="12" t="s">
        <v>48</v>
      </c>
      <c r="AI679" s="12" t="s">
        <v>48</v>
      </c>
    </row>
    <row r="680" spans="2:35" ht="14.5" x14ac:dyDescent="0.35">
      <c r="B680" s="107" t="s">
        <v>1950</v>
      </c>
      <c r="C680" s="12" t="s">
        <v>48</v>
      </c>
      <c r="D680" s="12" t="s">
        <v>386</v>
      </c>
      <c r="E680" s="12" t="s">
        <v>1944</v>
      </c>
      <c r="F680" s="12" t="s">
        <v>48</v>
      </c>
      <c r="G680" s="12" t="s">
        <v>1951</v>
      </c>
      <c r="H680" s="107" t="s">
        <v>1952</v>
      </c>
      <c r="I680" s="12" t="s">
        <v>78</v>
      </c>
      <c r="J680" s="12" t="s">
        <v>128</v>
      </c>
      <c r="K680" s="12" t="s">
        <v>593</v>
      </c>
      <c r="L680" s="12"/>
      <c r="M680" s="95" t="s">
        <v>48</v>
      </c>
      <c r="N680" s="12"/>
      <c r="O680" s="96" t="s">
        <v>48</v>
      </c>
      <c r="P680" s="12"/>
      <c r="Q680" s="13">
        <v>0</v>
      </c>
      <c r="R680" s="12"/>
      <c r="S680" s="96">
        <v>0</v>
      </c>
      <c r="T680" s="12" t="s">
        <v>48</v>
      </c>
      <c r="U680" s="96">
        <v>0</v>
      </c>
      <c r="V680" s="96">
        <v>0</v>
      </c>
      <c r="W680" s="96">
        <v>0</v>
      </c>
      <c r="X680" s="14">
        <v>0</v>
      </c>
      <c r="Y680" s="14">
        <v>0</v>
      </c>
      <c r="Z680" s="15" t="s">
        <v>57</v>
      </c>
      <c r="AA680" s="12" t="s">
        <v>48</v>
      </c>
      <c r="AB680" s="12" t="s">
        <v>48</v>
      </c>
      <c r="AC680" s="12" t="s">
        <v>57</v>
      </c>
      <c r="AD680" s="12" t="s">
        <v>57</v>
      </c>
      <c r="AE680" s="12" t="s">
        <v>57</v>
      </c>
      <c r="AF680" s="12" t="s">
        <v>59</v>
      </c>
      <c r="AG680" s="96">
        <v>0</v>
      </c>
      <c r="AH680" s="12" t="s">
        <v>48</v>
      </c>
      <c r="AI680" s="12" t="s">
        <v>48</v>
      </c>
    </row>
    <row r="681" spans="2:35" ht="14.5" x14ac:dyDescent="0.35">
      <c r="B681" s="107" t="s">
        <v>1953</v>
      </c>
      <c r="C681" s="12" t="s">
        <v>48</v>
      </c>
      <c r="D681" s="12" t="s">
        <v>386</v>
      </c>
      <c r="E681" s="12" t="s">
        <v>1944</v>
      </c>
      <c r="F681" s="12" t="s">
        <v>48</v>
      </c>
      <c r="G681" s="12" t="s">
        <v>1954</v>
      </c>
      <c r="H681" s="107" t="s">
        <v>1955</v>
      </c>
      <c r="I681" s="12" t="s">
        <v>78</v>
      </c>
      <c r="J681" s="12" t="s">
        <v>79</v>
      </c>
      <c r="K681" s="12" t="s">
        <v>67</v>
      </c>
      <c r="L681" s="12" t="s">
        <v>68</v>
      </c>
      <c r="M681" s="95">
        <v>46204</v>
      </c>
      <c r="N681" s="12" t="s">
        <v>71</v>
      </c>
      <c r="O681" s="96" t="s">
        <v>48</v>
      </c>
      <c r="P681" s="12"/>
      <c r="Q681" s="17">
        <v>144200</v>
      </c>
      <c r="R681" s="12" t="s">
        <v>56</v>
      </c>
      <c r="S681" s="96" t="e">
        <f>Q681/V681</f>
        <v>#DIV/0!</v>
      </c>
      <c r="T681" s="12" t="s">
        <v>48</v>
      </c>
      <c r="U681" s="17" t="s">
        <v>3</v>
      </c>
      <c r="V681" s="96">
        <v>0</v>
      </c>
      <c r="W681" s="96">
        <v>0</v>
      </c>
      <c r="X681" s="20">
        <v>522.73</v>
      </c>
      <c r="Y681" s="20">
        <v>522.73</v>
      </c>
      <c r="Z681" s="16" t="s">
        <v>57</v>
      </c>
      <c r="AA681" s="12"/>
      <c r="AB681" s="12"/>
      <c r="AC681" s="12" t="s">
        <v>57</v>
      </c>
      <c r="AD681" s="12" t="s">
        <v>57</v>
      </c>
      <c r="AE681" s="12" t="s">
        <v>57</v>
      </c>
      <c r="AF681" s="12" t="s">
        <v>59</v>
      </c>
      <c r="AG681" s="96">
        <v>0</v>
      </c>
      <c r="AH681" s="12" t="s">
        <v>48</v>
      </c>
      <c r="AI681" s="12" t="s">
        <v>48</v>
      </c>
    </row>
    <row r="682" spans="2:35" ht="14.5" x14ac:dyDescent="0.35">
      <c r="B682" s="132" t="s">
        <v>1956</v>
      </c>
      <c r="C682" s="12" t="s">
        <v>48</v>
      </c>
      <c r="D682" s="12" t="s">
        <v>386</v>
      </c>
      <c r="E682" s="12" t="s">
        <v>1957</v>
      </c>
      <c r="F682" s="12" t="s">
        <v>48</v>
      </c>
      <c r="G682" s="94" t="s">
        <v>1958</v>
      </c>
      <c r="H682" s="132" t="s">
        <v>1959</v>
      </c>
      <c r="I682" s="12" t="s">
        <v>53</v>
      </c>
      <c r="J682" s="12" t="s">
        <v>66</v>
      </c>
      <c r="K682" s="12" t="s">
        <v>593</v>
      </c>
      <c r="L682" s="12"/>
      <c r="M682" s="95" t="s">
        <v>48</v>
      </c>
      <c r="N682" s="12"/>
      <c r="O682" s="96" t="s">
        <v>48</v>
      </c>
      <c r="P682" s="12"/>
      <c r="Q682" s="13">
        <v>27353.439999999999</v>
      </c>
      <c r="R682" s="12" t="s">
        <v>56</v>
      </c>
      <c r="S682" s="96">
        <v>0</v>
      </c>
      <c r="T682" s="12" t="s">
        <v>48</v>
      </c>
      <c r="U682" s="13">
        <v>0</v>
      </c>
      <c r="V682" s="96">
        <v>0</v>
      </c>
      <c r="W682" s="96">
        <v>0</v>
      </c>
      <c r="X682" s="14">
        <v>-2.76</v>
      </c>
      <c r="Y682" s="14">
        <v>0</v>
      </c>
      <c r="Z682" s="15" t="s">
        <v>57</v>
      </c>
      <c r="AA682" s="12" t="s">
        <v>48</v>
      </c>
      <c r="AB682" s="12" t="s">
        <v>48</v>
      </c>
      <c r="AC682" s="12" t="s">
        <v>57</v>
      </c>
      <c r="AD682" s="12" t="s">
        <v>57</v>
      </c>
      <c r="AE682" s="12" t="s">
        <v>57</v>
      </c>
      <c r="AF682" s="12" t="s">
        <v>59</v>
      </c>
      <c r="AG682" s="96">
        <v>5</v>
      </c>
      <c r="AH682" s="12" t="s">
        <v>48</v>
      </c>
      <c r="AI682" s="12" t="s">
        <v>48</v>
      </c>
    </row>
    <row r="683" spans="2:35" ht="14.5" x14ac:dyDescent="0.35">
      <c r="B683" s="107" t="s">
        <v>1960</v>
      </c>
      <c r="C683" s="12" t="s">
        <v>48</v>
      </c>
      <c r="D683" s="12" t="s">
        <v>386</v>
      </c>
      <c r="E683" s="12" t="s">
        <v>1957</v>
      </c>
      <c r="F683" s="12" t="s">
        <v>48</v>
      </c>
      <c r="G683" s="12" t="s">
        <v>1961</v>
      </c>
      <c r="H683" s="107" t="s">
        <v>1962</v>
      </c>
      <c r="I683" s="12" t="s">
        <v>78</v>
      </c>
      <c r="J683" s="12" t="s">
        <v>54</v>
      </c>
      <c r="K683" s="12" t="s">
        <v>294</v>
      </c>
      <c r="L683" s="12" t="s">
        <v>614</v>
      </c>
      <c r="M683" s="95">
        <v>44971</v>
      </c>
      <c r="N683" s="12" t="s">
        <v>72</v>
      </c>
      <c r="O683" s="96" t="s">
        <v>48</v>
      </c>
      <c r="P683" s="12"/>
      <c r="Q683" s="13">
        <f>X683</f>
        <v>167557.68000000002</v>
      </c>
      <c r="R683" s="12" t="s">
        <v>72</v>
      </c>
      <c r="S683" s="96">
        <f>Q683/V683</f>
        <v>217.89035110533163</v>
      </c>
      <c r="T683" s="12" t="s">
        <v>48</v>
      </c>
      <c r="U683" s="13">
        <v>8190</v>
      </c>
      <c r="V683" s="96">
        <v>769</v>
      </c>
      <c r="W683" s="96">
        <v>0</v>
      </c>
      <c r="X683" s="18">
        <v>167557.68000000002</v>
      </c>
      <c r="Y683" s="18">
        <v>10867.689999999999</v>
      </c>
      <c r="Z683" s="16" t="s">
        <v>58</v>
      </c>
      <c r="AA683" s="12" t="s">
        <v>48</v>
      </c>
      <c r="AB683" s="12" t="s">
        <v>48</v>
      </c>
      <c r="AC683" s="12" t="s">
        <v>57</v>
      </c>
      <c r="AD683" s="12" t="s">
        <v>57</v>
      </c>
      <c r="AE683" s="12" t="s">
        <v>57</v>
      </c>
      <c r="AF683" s="12" t="s">
        <v>80</v>
      </c>
      <c r="AG683" s="96">
        <v>0</v>
      </c>
      <c r="AH683" s="12" t="s">
        <v>48</v>
      </c>
      <c r="AI683" s="12" t="s">
        <v>48</v>
      </c>
    </row>
    <row r="684" spans="2:35" ht="14.5" x14ac:dyDescent="0.35">
      <c r="B684" s="107" t="s">
        <v>652</v>
      </c>
      <c r="C684" s="12" t="s">
        <v>48</v>
      </c>
      <c r="D684" s="12" t="s">
        <v>49</v>
      </c>
      <c r="E684" s="12" t="s">
        <v>1957</v>
      </c>
      <c r="F684" s="12" t="s">
        <v>48</v>
      </c>
      <c r="G684" s="12" t="s">
        <v>1963</v>
      </c>
      <c r="H684" s="107" t="s">
        <v>1964</v>
      </c>
      <c r="I684" s="12" t="s">
        <v>78</v>
      </c>
      <c r="J684" s="12" t="s">
        <v>128</v>
      </c>
      <c r="K684" s="12" t="s">
        <v>67</v>
      </c>
      <c r="L684" s="12" t="s">
        <v>349</v>
      </c>
      <c r="M684" s="95">
        <v>45650</v>
      </c>
      <c r="N684" s="12" t="s">
        <v>72</v>
      </c>
      <c r="O684" s="96" t="s">
        <v>48</v>
      </c>
      <c r="P684" s="12"/>
      <c r="Q684" s="13">
        <f>X684</f>
        <v>467196.08</v>
      </c>
      <c r="R684" s="12" t="s">
        <v>72</v>
      </c>
      <c r="S684" s="96">
        <f>Q684/V684</f>
        <v>734.58503144654094</v>
      </c>
      <c r="T684" s="12" t="s">
        <v>48</v>
      </c>
      <c r="U684" s="13">
        <v>2296</v>
      </c>
      <c r="V684" s="96">
        <v>636</v>
      </c>
      <c r="W684" s="96">
        <v>0</v>
      </c>
      <c r="X684" s="133">
        <v>467196.08</v>
      </c>
      <c r="Y684" s="18">
        <v>143303.9</v>
      </c>
      <c r="Z684" s="15" t="s">
        <v>58</v>
      </c>
      <c r="AA684" s="12" t="s">
        <v>48</v>
      </c>
      <c r="AB684" s="12" t="s">
        <v>48</v>
      </c>
      <c r="AC684" s="12" t="s">
        <v>57</v>
      </c>
      <c r="AD684" s="12" t="s">
        <v>57</v>
      </c>
      <c r="AE684" s="12" t="s">
        <v>57</v>
      </c>
      <c r="AF684" s="12" t="s">
        <v>80</v>
      </c>
      <c r="AG684" s="96">
        <v>1</v>
      </c>
      <c r="AH684" s="12" t="s">
        <v>48</v>
      </c>
      <c r="AI684" s="12" t="s">
        <v>48</v>
      </c>
    </row>
    <row r="685" spans="2:35" ht="14.5" x14ac:dyDescent="0.35">
      <c r="B685" s="107" t="s">
        <v>1965</v>
      </c>
      <c r="C685" s="12" t="s">
        <v>48</v>
      </c>
      <c r="D685" s="12" t="s">
        <v>49</v>
      </c>
      <c r="E685" s="12" t="s">
        <v>1957</v>
      </c>
      <c r="F685" s="12" t="s">
        <v>48</v>
      </c>
      <c r="G685" s="12" t="s">
        <v>1966</v>
      </c>
      <c r="H685" s="107" t="s">
        <v>1967</v>
      </c>
      <c r="I685" s="12" t="s">
        <v>78</v>
      </c>
      <c r="J685" s="12" t="s">
        <v>79</v>
      </c>
      <c r="K685" s="12" t="s">
        <v>67</v>
      </c>
      <c r="L685" s="12" t="s">
        <v>68</v>
      </c>
      <c r="M685" s="95">
        <v>46199</v>
      </c>
      <c r="N685" s="12" t="s">
        <v>71</v>
      </c>
      <c r="O685" s="96" t="s">
        <v>48</v>
      </c>
      <c r="P685" s="12"/>
      <c r="Q685" s="13">
        <v>50663</v>
      </c>
      <c r="R685" s="12" t="s">
        <v>56</v>
      </c>
      <c r="S685" s="96">
        <f>Q685/V685</f>
        <v>120.3396674584323</v>
      </c>
      <c r="T685" s="12" t="s">
        <v>48</v>
      </c>
      <c r="U685" s="96" t="s">
        <v>3</v>
      </c>
      <c r="V685" s="96">
        <v>421</v>
      </c>
      <c r="W685" s="96">
        <v>0</v>
      </c>
      <c r="X685" s="14">
        <v>3667.51</v>
      </c>
      <c r="Y685" s="14">
        <v>0</v>
      </c>
      <c r="Z685" s="15" t="s">
        <v>57</v>
      </c>
      <c r="AA685" s="12" t="s">
        <v>48</v>
      </c>
      <c r="AB685" s="12" t="s">
        <v>48</v>
      </c>
      <c r="AC685" s="12" t="s">
        <v>57</v>
      </c>
      <c r="AD685" s="12" t="s">
        <v>57</v>
      </c>
      <c r="AE685" s="12" t="s">
        <v>57</v>
      </c>
      <c r="AF685" s="12" t="s">
        <v>80</v>
      </c>
      <c r="AG685" s="96">
        <v>1</v>
      </c>
      <c r="AH685" s="12" t="s">
        <v>48</v>
      </c>
      <c r="AI685" s="12" t="s">
        <v>48</v>
      </c>
    </row>
    <row r="686" spans="2:35" ht="14.5" x14ac:dyDescent="0.35">
      <c r="B686" s="107" t="s">
        <v>1968</v>
      </c>
      <c r="C686" s="12" t="s">
        <v>48</v>
      </c>
      <c r="D686" s="12" t="s">
        <v>386</v>
      </c>
      <c r="E686" s="12" t="s">
        <v>1957</v>
      </c>
      <c r="F686" s="12" t="s">
        <v>48</v>
      </c>
      <c r="G686" s="12" t="s">
        <v>1969</v>
      </c>
      <c r="H686" s="107" t="s">
        <v>1970</v>
      </c>
      <c r="I686" s="12" t="s">
        <v>78</v>
      </c>
      <c r="J686" s="12" t="s">
        <v>54</v>
      </c>
      <c r="K686" s="12" t="s">
        <v>55</v>
      </c>
      <c r="L686" s="12"/>
      <c r="M686" s="95" t="s">
        <v>48</v>
      </c>
      <c r="N686" s="12"/>
      <c r="O686" s="96" t="s">
        <v>48</v>
      </c>
      <c r="P686" s="12"/>
      <c r="Q686" s="13">
        <v>0</v>
      </c>
      <c r="R686" s="12"/>
      <c r="S686" s="96">
        <v>0</v>
      </c>
      <c r="T686" s="12" t="s">
        <v>48</v>
      </c>
      <c r="U686" s="96">
        <v>0</v>
      </c>
      <c r="V686" s="96">
        <v>0</v>
      </c>
      <c r="W686" s="96">
        <v>0</v>
      </c>
      <c r="X686" s="14">
        <v>0</v>
      </c>
      <c r="Y686" s="14">
        <v>0</v>
      </c>
      <c r="Z686" s="15" t="s">
        <v>57</v>
      </c>
      <c r="AA686" s="12" t="s">
        <v>48</v>
      </c>
      <c r="AB686" s="12" t="s">
        <v>48</v>
      </c>
      <c r="AC686" s="12" t="s">
        <v>57</v>
      </c>
      <c r="AD686" s="12" t="s">
        <v>57</v>
      </c>
      <c r="AE686" s="12" t="s">
        <v>57</v>
      </c>
      <c r="AF686" s="12" t="s">
        <v>80</v>
      </c>
      <c r="AG686" s="96">
        <v>0</v>
      </c>
      <c r="AH686" s="12" t="s">
        <v>48</v>
      </c>
      <c r="AI686" s="12" t="s">
        <v>48</v>
      </c>
    </row>
    <row r="687" spans="2:35" ht="14.5" x14ac:dyDescent="0.35">
      <c r="B687" s="107" t="s">
        <v>1971</v>
      </c>
      <c r="C687" s="12" t="s">
        <v>48</v>
      </c>
      <c r="D687" s="12" t="s">
        <v>386</v>
      </c>
      <c r="E687" s="12" t="s">
        <v>1957</v>
      </c>
      <c r="F687" s="12" t="s">
        <v>48</v>
      </c>
      <c r="G687" s="12" t="s">
        <v>1972</v>
      </c>
      <c r="H687" s="107" t="s">
        <v>1973</v>
      </c>
      <c r="I687" s="12" t="s">
        <v>78</v>
      </c>
      <c r="J687" s="12" t="s">
        <v>79</v>
      </c>
      <c r="K687" s="12" t="s">
        <v>294</v>
      </c>
      <c r="L687" s="12" t="s">
        <v>119</v>
      </c>
      <c r="M687" s="95">
        <v>45740</v>
      </c>
      <c r="N687" s="12" t="s">
        <v>72</v>
      </c>
      <c r="O687" s="96" t="s">
        <v>48</v>
      </c>
      <c r="P687" s="12"/>
      <c r="Q687" s="13">
        <f>X687</f>
        <v>463821.68</v>
      </c>
      <c r="R687" s="12" t="s">
        <v>72</v>
      </c>
      <c r="S687" s="96">
        <f>Q687/V687</f>
        <v>578.33127182044882</v>
      </c>
      <c r="T687" s="12" t="s">
        <v>48</v>
      </c>
      <c r="U687" s="96">
        <v>0</v>
      </c>
      <c r="V687" s="96">
        <v>802</v>
      </c>
      <c r="W687" s="96">
        <v>2</v>
      </c>
      <c r="X687" s="14">
        <v>463821.68</v>
      </c>
      <c r="Y687" s="14">
        <v>343787.2</v>
      </c>
      <c r="Z687" s="15" t="s">
        <v>57</v>
      </c>
      <c r="AA687" s="12" t="s">
        <v>48</v>
      </c>
      <c r="AB687" s="12" t="s">
        <v>48</v>
      </c>
      <c r="AC687" s="12" t="s">
        <v>58</v>
      </c>
      <c r="AD687" s="12" t="s">
        <v>57</v>
      </c>
      <c r="AE687" s="12" t="s">
        <v>57</v>
      </c>
      <c r="AF687" s="12" t="s">
        <v>80</v>
      </c>
      <c r="AG687" s="96">
        <v>5</v>
      </c>
      <c r="AH687" s="12" t="s">
        <v>48</v>
      </c>
      <c r="AI687" s="12" t="s">
        <v>48</v>
      </c>
    </row>
    <row r="688" spans="2:35" ht="14.5" x14ac:dyDescent="0.35">
      <c r="B688" s="107" t="s">
        <v>1974</v>
      </c>
      <c r="C688" s="12" t="s">
        <v>48</v>
      </c>
      <c r="D688" s="12" t="s">
        <v>386</v>
      </c>
      <c r="E688" s="12" t="s">
        <v>1957</v>
      </c>
      <c r="F688" s="12" t="s">
        <v>48</v>
      </c>
      <c r="G688" s="12" t="s">
        <v>1975</v>
      </c>
      <c r="H688" s="107" t="s">
        <v>1976</v>
      </c>
      <c r="I688" s="12" t="s">
        <v>78</v>
      </c>
      <c r="J688" s="12" t="s">
        <v>298</v>
      </c>
      <c r="K688" s="12" t="s">
        <v>294</v>
      </c>
      <c r="L688" s="12" t="s">
        <v>119</v>
      </c>
      <c r="M688" s="95">
        <v>45372</v>
      </c>
      <c r="N688" s="12" t="s">
        <v>72</v>
      </c>
      <c r="O688" s="96" t="s">
        <v>48</v>
      </c>
      <c r="P688" s="12"/>
      <c r="Q688" s="13">
        <f>X688</f>
        <v>161159.94</v>
      </c>
      <c r="R688" s="12" t="s">
        <v>72</v>
      </c>
      <c r="S688" s="96">
        <f>Q688/V688</f>
        <v>367.9450684931507</v>
      </c>
      <c r="T688" s="12" t="s">
        <v>48</v>
      </c>
      <c r="U688" s="13">
        <v>1736</v>
      </c>
      <c r="V688" s="96">
        <v>438</v>
      </c>
      <c r="W688" s="96">
        <v>4</v>
      </c>
      <c r="X688" s="18">
        <v>161159.94</v>
      </c>
      <c r="Y688" s="18">
        <v>0</v>
      </c>
      <c r="Z688" s="16" t="s">
        <v>58</v>
      </c>
      <c r="AA688" s="12" t="s">
        <v>48</v>
      </c>
      <c r="AB688" s="12" t="s">
        <v>48</v>
      </c>
      <c r="AC688" s="12" t="s">
        <v>57</v>
      </c>
      <c r="AD688" s="12" t="s">
        <v>57</v>
      </c>
      <c r="AE688" s="12" t="s">
        <v>57</v>
      </c>
      <c r="AF688" s="12" t="s">
        <v>80</v>
      </c>
      <c r="AG688" s="96">
        <v>2</v>
      </c>
      <c r="AH688" s="12" t="s">
        <v>48</v>
      </c>
      <c r="AI688" s="12" t="s">
        <v>48</v>
      </c>
    </row>
    <row r="689" spans="2:35" ht="14.5" x14ac:dyDescent="0.35">
      <c r="B689" s="107" t="s">
        <v>120</v>
      </c>
      <c r="C689" s="12" t="s">
        <v>48</v>
      </c>
      <c r="D689" s="12" t="s">
        <v>386</v>
      </c>
      <c r="E689" s="12" t="s">
        <v>1957</v>
      </c>
      <c r="F689" s="12" t="s">
        <v>48</v>
      </c>
      <c r="G689" s="12" t="s">
        <v>1977</v>
      </c>
      <c r="H689" s="107" t="s">
        <v>1978</v>
      </c>
      <c r="I689" s="12" t="s">
        <v>78</v>
      </c>
      <c r="J689" s="12"/>
      <c r="K689" s="12" t="s">
        <v>294</v>
      </c>
      <c r="L689" s="12" t="s">
        <v>68</v>
      </c>
      <c r="M689" s="95">
        <v>46276</v>
      </c>
      <c r="N689" s="12" t="s">
        <v>71</v>
      </c>
      <c r="O689" s="96" t="s">
        <v>48</v>
      </c>
      <c r="P689" s="12"/>
      <c r="Q689" s="13">
        <v>0</v>
      </c>
      <c r="R689" s="12" t="s">
        <v>56</v>
      </c>
      <c r="S689" s="96">
        <v>0</v>
      </c>
      <c r="T689" s="12" t="s">
        <v>48</v>
      </c>
      <c r="U689" s="96" t="s">
        <v>3</v>
      </c>
      <c r="V689" s="96">
        <v>2929</v>
      </c>
      <c r="W689" s="96">
        <v>19</v>
      </c>
      <c r="X689" s="14">
        <v>1026.6600000000001</v>
      </c>
      <c r="Y689" s="14">
        <v>1026.6600000000001</v>
      </c>
      <c r="Z689" s="15" t="s">
        <v>57</v>
      </c>
      <c r="AA689" s="12" t="s">
        <v>48</v>
      </c>
      <c r="AB689" s="12" t="s">
        <v>48</v>
      </c>
      <c r="AC689" s="12" t="s">
        <v>57</v>
      </c>
      <c r="AD689" s="12" t="s">
        <v>2</v>
      </c>
      <c r="AE689" s="12" t="s">
        <v>2</v>
      </c>
      <c r="AF689" s="12" t="s">
        <v>80</v>
      </c>
      <c r="AG689" s="96">
        <v>0</v>
      </c>
      <c r="AH689" s="12" t="s">
        <v>48</v>
      </c>
      <c r="AI689" s="12" t="s">
        <v>48</v>
      </c>
    </row>
    <row r="690" spans="2:35" ht="14.5" x14ac:dyDescent="0.35">
      <c r="B690" s="107" t="s">
        <v>1947</v>
      </c>
      <c r="C690" s="12" t="s">
        <v>48</v>
      </c>
      <c r="D690" s="12" t="s">
        <v>49</v>
      </c>
      <c r="E690" s="12" t="s">
        <v>1957</v>
      </c>
      <c r="F690" s="12" t="s">
        <v>48</v>
      </c>
      <c r="G690" s="94" t="s">
        <v>1979</v>
      </c>
      <c r="H690" s="107" t="s">
        <v>1949</v>
      </c>
      <c r="I690" s="12" t="s">
        <v>78</v>
      </c>
      <c r="J690" s="12" t="s">
        <v>128</v>
      </c>
      <c r="K690" s="12" t="s">
        <v>55</v>
      </c>
      <c r="L690" s="12"/>
      <c r="M690" s="95" t="s">
        <v>48</v>
      </c>
      <c r="N690" s="12"/>
      <c r="O690" s="96" t="s">
        <v>48</v>
      </c>
      <c r="P690" s="12"/>
      <c r="Q690" s="13">
        <v>0</v>
      </c>
      <c r="R690" s="12"/>
      <c r="S690" s="96">
        <v>0</v>
      </c>
      <c r="T690" s="12" t="s">
        <v>48</v>
      </c>
      <c r="U690" s="13">
        <v>0</v>
      </c>
      <c r="V690" s="96">
        <v>0</v>
      </c>
      <c r="W690" s="96">
        <v>0</v>
      </c>
      <c r="X690" s="14">
        <v>0</v>
      </c>
      <c r="Y690" s="14">
        <v>0</v>
      </c>
      <c r="Z690" s="15" t="s">
        <v>57</v>
      </c>
      <c r="AA690" s="12" t="s">
        <v>48</v>
      </c>
      <c r="AB690" s="12" t="s">
        <v>48</v>
      </c>
      <c r="AC690" s="12" t="s">
        <v>57</v>
      </c>
      <c r="AD690" s="12" t="s">
        <v>57</v>
      </c>
      <c r="AE690" s="12" t="s">
        <v>57</v>
      </c>
      <c r="AF690" s="12" t="s">
        <v>59</v>
      </c>
      <c r="AG690" s="96">
        <v>0</v>
      </c>
      <c r="AH690" s="12" t="s">
        <v>48</v>
      </c>
      <c r="AI690" s="12" t="s">
        <v>48</v>
      </c>
    </row>
    <row r="691" spans="2:35" ht="14.5" x14ac:dyDescent="0.35">
      <c r="B691" s="107" t="s">
        <v>1980</v>
      </c>
      <c r="C691" s="12" t="s">
        <v>48</v>
      </c>
      <c r="D691" s="12" t="s">
        <v>49</v>
      </c>
      <c r="E691" s="12" t="s">
        <v>1957</v>
      </c>
      <c r="F691" s="12" t="s">
        <v>48</v>
      </c>
      <c r="G691" s="94" t="s">
        <v>1981</v>
      </c>
      <c r="H691" s="107" t="s">
        <v>1982</v>
      </c>
      <c r="I691" s="12" t="s">
        <v>78</v>
      </c>
      <c r="J691" s="12" t="s">
        <v>128</v>
      </c>
      <c r="K691" s="12" t="s">
        <v>67</v>
      </c>
      <c r="L691" s="12" t="s">
        <v>68</v>
      </c>
      <c r="M691" s="95">
        <v>45968</v>
      </c>
      <c r="N691" s="12" t="s">
        <v>71</v>
      </c>
      <c r="O691" s="96" t="s">
        <v>48</v>
      </c>
      <c r="P691" s="12"/>
      <c r="Q691" s="13">
        <v>0</v>
      </c>
      <c r="R691" s="12" t="s">
        <v>56</v>
      </c>
      <c r="S691" s="96">
        <v>0</v>
      </c>
      <c r="T691" s="12" t="s">
        <v>48</v>
      </c>
      <c r="U691" s="13" t="s">
        <v>3</v>
      </c>
      <c r="V691" s="96">
        <v>0</v>
      </c>
      <c r="W691" s="96">
        <v>0</v>
      </c>
      <c r="X691" s="14">
        <v>23616.98</v>
      </c>
      <c r="Y691" s="14">
        <v>23616.98</v>
      </c>
      <c r="Z691" s="15" t="s">
        <v>57</v>
      </c>
      <c r="AA691" s="12" t="s">
        <v>48</v>
      </c>
      <c r="AB691" s="12" t="s">
        <v>48</v>
      </c>
      <c r="AC691" s="12" t="s">
        <v>57</v>
      </c>
      <c r="AD691" s="12" t="s">
        <v>57</v>
      </c>
      <c r="AE691" s="12" t="s">
        <v>57</v>
      </c>
      <c r="AF691" s="12" t="s">
        <v>59</v>
      </c>
      <c r="AG691" s="96">
        <v>0</v>
      </c>
      <c r="AH691" s="12" t="s">
        <v>48</v>
      </c>
      <c r="AI691" s="12" t="s">
        <v>48</v>
      </c>
    </row>
    <row r="692" spans="2:35" ht="14.5" x14ac:dyDescent="0.35">
      <c r="B692" s="107" t="s">
        <v>1983</v>
      </c>
      <c r="C692" s="12" t="s">
        <v>48</v>
      </c>
      <c r="D692" s="12" t="s">
        <v>49</v>
      </c>
      <c r="E692" s="12" t="s">
        <v>1957</v>
      </c>
      <c r="F692" s="12" t="s">
        <v>48</v>
      </c>
      <c r="G692" s="12" t="s">
        <v>1984</v>
      </c>
      <c r="H692" s="107" t="s">
        <v>1985</v>
      </c>
      <c r="I692" s="12" t="s">
        <v>78</v>
      </c>
      <c r="J692" s="12" t="s">
        <v>128</v>
      </c>
      <c r="K692" s="12" t="s">
        <v>67</v>
      </c>
      <c r="L692" s="12" t="s">
        <v>637</v>
      </c>
      <c r="M692" s="95">
        <v>45965</v>
      </c>
      <c r="N692" s="12" t="s">
        <v>72</v>
      </c>
      <c r="O692" s="96" t="s">
        <v>48</v>
      </c>
      <c r="P692" s="12"/>
      <c r="Q692" s="13">
        <f>X692</f>
        <v>384877.65</v>
      </c>
      <c r="R692" s="12" t="s">
        <v>72</v>
      </c>
      <c r="S692" s="96">
        <f>Q692/V692</f>
        <v>378.07234774066802</v>
      </c>
      <c r="T692" s="12" t="s">
        <v>48</v>
      </c>
      <c r="U692" s="96">
        <v>777</v>
      </c>
      <c r="V692" s="96">
        <v>1018</v>
      </c>
      <c r="W692" s="96">
        <v>11</v>
      </c>
      <c r="X692" s="14">
        <v>384877.65</v>
      </c>
      <c r="Y692" s="14">
        <v>383783.49</v>
      </c>
      <c r="Z692" s="15" t="s">
        <v>57</v>
      </c>
      <c r="AA692" s="12" t="s">
        <v>48</v>
      </c>
      <c r="AB692" s="12" t="s">
        <v>48</v>
      </c>
      <c r="AC692" s="12" t="s">
        <v>57</v>
      </c>
      <c r="AD692" s="12" t="s">
        <v>57</v>
      </c>
      <c r="AE692" s="12" t="s">
        <v>57</v>
      </c>
      <c r="AF692" s="12" t="s">
        <v>80</v>
      </c>
      <c r="AG692" s="96">
        <v>5</v>
      </c>
      <c r="AH692" s="12" t="s">
        <v>48</v>
      </c>
      <c r="AI692" s="12" t="s">
        <v>48</v>
      </c>
    </row>
    <row r="693" spans="2:35" ht="14.5" x14ac:dyDescent="0.35">
      <c r="B693" s="107" t="s">
        <v>1986</v>
      </c>
      <c r="C693" s="12" t="s">
        <v>48</v>
      </c>
      <c r="D693" s="12" t="s">
        <v>49</v>
      </c>
      <c r="E693" s="12" t="s">
        <v>1957</v>
      </c>
      <c r="F693" s="12" t="s">
        <v>48</v>
      </c>
      <c r="G693" s="12" t="s">
        <v>1987</v>
      </c>
      <c r="H693" s="107" t="s">
        <v>1988</v>
      </c>
      <c r="I693" s="12" t="s">
        <v>78</v>
      </c>
      <c r="J693" s="12" t="s">
        <v>128</v>
      </c>
      <c r="K693" s="12" t="s">
        <v>593</v>
      </c>
      <c r="L693" s="12"/>
      <c r="M693" s="95" t="s">
        <v>48</v>
      </c>
      <c r="N693" s="12"/>
      <c r="O693" s="96" t="s">
        <v>48</v>
      </c>
      <c r="P693" s="12"/>
      <c r="Q693" s="13">
        <v>0</v>
      </c>
      <c r="R693" s="12"/>
      <c r="S693" s="96">
        <v>0</v>
      </c>
      <c r="T693" s="12" t="s">
        <v>48</v>
      </c>
      <c r="U693" s="96">
        <v>0</v>
      </c>
      <c r="V693" s="96">
        <v>0</v>
      </c>
      <c r="W693" s="96">
        <v>0</v>
      </c>
      <c r="X693" s="14">
        <v>0</v>
      </c>
      <c r="Y693" s="14">
        <v>0</v>
      </c>
      <c r="Z693" s="15" t="s">
        <v>57</v>
      </c>
      <c r="AA693" s="12" t="s">
        <v>48</v>
      </c>
      <c r="AB693" s="12" t="s">
        <v>48</v>
      </c>
      <c r="AC693" s="12" t="s">
        <v>57</v>
      </c>
      <c r="AD693" s="12" t="s">
        <v>57</v>
      </c>
      <c r="AE693" s="12" t="s">
        <v>57</v>
      </c>
      <c r="AF693" s="12" t="s">
        <v>80</v>
      </c>
      <c r="AG693" s="96">
        <v>0</v>
      </c>
      <c r="AH693" s="12" t="s">
        <v>48</v>
      </c>
      <c r="AI693" s="12" t="s">
        <v>48</v>
      </c>
    </row>
    <row r="694" spans="2:35" ht="14.5" x14ac:dyDescent="0.35">
      <c r="B694" s="107" t="s">
        <v>120</v>
      </c>
      <c r="C694" s="12" t="s">
        <v>48</v>
      </c>
      <c r="D694" s="12" t="s">
        <v>235</v>
      </c>
      <c r="E694" s="12" t="s">
        <v>1989</v>
      </c>
      <c r="F694" s="120" t="s">
        <v>48</v>
      </c>
      <c r="G694" s="12" t="s">
        <v>1990</v>
      </c>
      <c r="H694" s="107" t="s">
        <v>1991</v>
      </c>
      <c r="I694" s="12" t="s">
        <v>53</v>
      </c>
      <c r="J694" s="12"/>
      <c r="K694" s="12" t="s">
        <v>67</v>
      </c>
      <c r="L694" s="12" t="s">
        <v>614</v>
      </c>
      <c r="M694" s="95">
        <v>45483</v>
      </c>
      <c r="N694" s="12" t="s">
        <v>72</v>
      </c>
      <c r="O694" s="96" t="s">
        <v>48</v>
      </c>
      <c r="P694" s="12"/>
      <c r="Q694" s="13">
        <f>X694</f>
        <v>712172</v>
      </c>
      <c r="R694" s="12" t="s">
        <v>72</v>
      </c>
      <c r="S694" s="96">
        <f>Q694/V694</f>
        <v>23.17363009241182</v>
      </c>
      <c r="T694" s="12" t="s">
        <v>48</v>
      </c>
      <c r="U694" s="13">
        <v>0</v>
      </c>
      <c r="V694" s="96">
        <v>30732</v>
      </c>
      <c r="W694" s="96">
        <v>0</v>
      </c>
      <c r="X694" s="18">
        <v>712172</v>
      </c>
      <c r="Y694" s="18">
        <v>0</v>
      </c>
      <c r="Z694" s="15" t="s">
        <v>58</v>
      </c>
      <c r="AA694" s="12" t="s">
        <v>48</v>
      </c>
      <c r="AB694" s="12" t="s">
        <v>48</v>
      </c>
      <c r="AC694" s="12" t="s">
        <v>57</v>
      </c>
      <c r="AD694" s="12" t="s">
        <v>2</v>
      </c>
      <c r="AE694" s="12" t="s">
        <v>2</v>
      </c>
      <c r="AF694" s="12" t="s">
        <v>80</v>
      </c>
      <c r="AG694" s="96">
        <v>0</v>
      </c>
      <c r="AH694" s="12" t="s">
        <v>48</v>
      </c>
      <c r="AI694" s="12" t="s">
        <v>48</v>
      </c>
    </row>
    <row r="695" spans="2:35" ht="14.5" x14ac:dyDescent="0.35">
      <c r="B695" s="12" t="s">
        <v>66</v>
      </c>
      <c r="C695" s="12" t="s">
        <v>48</v>
      </c>
      <c r="D695" s="12" t="s">
        <v>75</v>
      </c>
      <c r="E695" s="12" t="s">
        <v>1992</v>
      </c>
      <c r="F695" s="120" t="s">
        <v>1993</v>
      </c>
      <c r="G695" s="12" t="s">
        <v>1994</v>
      </c>
      <c r="H695" s="12" t="s">
        <v>1995</v>
      </c>
      <c r="I695" s="12" t="s">
        <v>89</v>
      </c>
      <c r="J695" s="12" t="s">
        <v>66</v>
      </c>
      <c r="K695" s="12" t="s">
        <v>67</v>
      </c>
      <c r="L695" s="12" t="s">
        <v>614</v>
      </c>
      <c r="M695" s="95">
        <v>45258</v>
      </c>
      <c r="N695" s="12" t="s">
        <v>72</v>
      </c>
      <c r="O695" s="96">
        <v>655</v>
      </c>
      <c r="P695" s="12" t="s">
        <v>90</v>
      </c>
      <c r="Q695" s="17">
        <f>X695</f>
        <v>872396.03</v>
      </c>
      <c r="R695" s="12" t="s">
        <v>72</v>
      </c>
      <c r="S695" s="96">
        <f>Q695/V695</f>
        <v>1331.9023358778627</v>
      </c>
      <c r="T695" s="12" t="s">
        <v>48</v>
      </c>
      <c r="U695" s="17">
        <v>930</v>
      </c>
      <c r="V695" s="96">
        <f>O695</f>
        <v>655</v>
      </c>
      <c r="W695" s="96">
        <v>0</v>
      </c>
      <c r="X695" s="16">
        <f>872396.03+Y695</f>
        <v>872396.03</v>
      </c>
      <c r="Y695" s="16">
        <v>0</v>
      </c>
      <c r="Z695" s="16" t="s">
        <v>58</v>
      </c>
      <c r="AA695" s="12" t="s">
        <v>58</v>
      </c>
      <c r="AB695" s="12" t="s">
        <v>91</v>
      </c>
      <c r="AC695" s="12" t="s">
        <v>57</v>
      </c>
      <c r="AD695" s="12" t="s">
        <v>57</v>
      </c>
      <c r="AE695" s="12" t="s">
        <v>57</v>
      </c>
      <c r="AF695" s="12" t="s">
        <v>80</v>
      </c>
      <c r="AG695" s="96">
        <v>4</v>
      </c>
      <c r="AH695" s="12" t="s">
        <v>48</v>
      </c>
      <c r="AI695" s="12" t="s">
        <v>48</v>
      </c>
    </row>
    <row r="696" spans="2:35" ht="14.5" x14ac:dyDescent="0.35">
      <c r="B696" s="107" t="s">
        <v>120</v>
      </c>
      <c r="C696" s="12" t="s">
        <v>48</v>
      </c>
      <c r="D696" s="12" t="s">
        <v>62</v>
      </c>
      <c r="E696" s="12" t="s">
        <v>1992</v>
      </c>
      <c r="F696" s="12" t="s">
        <v>48</v>
      </c>
      <c r="G696" s="12" t="s">
        <v>1996</v>
      </c>
      <c r="H696" s="107" t="s">
        <v>1997</v>
      </c>
      <c r="I696" s="12" t="s">
        <v>78</v>
      </c>
      <c r="J696" s="12"/>
      <c r="K696" s="12" t="s">
        <v>55</v>
      </c>
      <c r="L696" s="12"/>
      <c r="M696" s="95" t="s">
        <v>48</v>
      </c>
      <c r="N696" s="12"/>
      <c r="O696" s="96" t="s">
        <v>48</v>
      </c>
      <c r="P696" s="12"/>
      <c r="Q696" s="13">
        <v>327684.25</v>
      </c>
      <c r="R696" s="12" t="s">
        <v>56</v>
      </c>
      <c r="S696" s="96">
        <f>Q696/V696</f>
        <v>251.4844589409056</v>
      </c>
      <c r="T696" s="12" t="s">
        <v>48</v>
      </c>
      <c r="U696" s="96">
        <v>0</v>
      </c>
      <c r="V696" s="96">
        <v>1303</v>
      </c>
      <c r="W696" s="96">
        <v>1</v>
      </c>
      <c r="X696" s="14">
        <v>0</v>
      </c>
      <c r="Y696" s="14">
        <v>0</v>
      </c>
      <c r="Z696" s="15" t="s">
        <v>57</v>
      </c>
      <c r="AA696" s="12" t="s">
        <v>48</v>
      </c>
      <c r="AB696" s="12" t="s">
        <v>48</v>
      </c>
      <c r="AC696" s="12" t="s">
        <v>57</v>
      </c>
      <c r="AD696" s="12" t="s">
        <v>57</v>
      </c>
      <c r="AE696" s="12" t="s">
        <v>57</v>
      </c>
      <c r="AF696" s="12" t="s">
        <v>80</v>
      </c>
      <c r="AG696" s="96">
        <v>0</v>
      </c>
      <c r="AH696" s="12" t="s">
        <v>48</v>
      </c>
      <c r="AI696" s="12" t="s">
        <v>48</v>
      </c>
    </row>
    <row r="697" spans="2:35" ht="14.5" x14ac:dyDescent="0.35">
      <c r="B697" s="107" t="s">
        <v>120</v>
      </c>
      <c r="C697" s="12" t="s">
        <v>48</v>
      </c>
      <c r="D697" s="12" t="s">
        <v>62</v>
      </c>
      <c r="E697" s="12" t="s">
        <v>1992</v>
      </c>
      <c r="F697" s="120" t="s">
        <v>48</v>
      </c>
      <c r="G697" s="12" t="s">
        <v>1998</v>
      </c>
      <c r="H697" s="107" t="s">
        <v>1999</v>
      </c>
      <c r="I697" s="12" t="s">
        <v>53</v>
      </c>
      <c r="J697" s="12"/>
      <c r="K697" s="12" t="s">
        <v>294</v>
      </c>
      <c r="L697" s="12" t="s">
        <v>68</v>
      </c>
      <c r="M697" s="95">
        <v>46402</v>
      </c>
      <c r="N697" s="12" t="s">
        <v>71</v>
      </c>
      <c r="O697" s="96" t="s">
        <v>48</v>
      </c>
      <c r="P697" s="12"/>
      <c r="Q697" s="13">
        <v>0</v>
      </c>
      <c r="R697" s="12" t="s">
        <v>56</v>
      </c>
      <c r="S697" s="96"/>
      <c r="T697" s="12" t="s">
        <v>48</v>
      </c>
      <c r="U697" s="96" t="s">
        <v>3</v>
      </c>
      <c r="V697" s="96">
        <v>0</v>
      </c>
      <c r="W697" s="96">
        <v>0</v>
      </c>
      <c r="X697" s="14">
        <v>0</v>
      </c>
      <c r="Y697" s="14">
        <v>0</v>
      </c>
      <c r="Z697" s="15" t="s">
        <v>57</v>
      </c>
      <c r="AA697" s="12"/>
      <c r="AB697" s="12" t="s">
        <v>48</v>
      </c>
      <c r="AC697" s="12" t="s">
        <v>57</v>
      </c>
      <c r="AD697" s="12" t="s">
        <v>73</v>
      </c>
      <c r="AE697" s="12" t="s">
        <v>2</v>
      </c>
      <c r="AF697" s="12" t="s">
        <v>59</v>
      </c>
      <c r="AG697" s="96">
        <v>0</v>
      </c>
      <c r="AH697" s="12" t="s">
        <v>48</v>
      </c>
      <c r="AI697" s="12" t="s">
        <v>48</v>
      </c>
    </row>
    <row r="698" spans="2:35" ht="14.5" x14ac:dyDescent="0.35">
      <c r="B698" s="12" t="s">
        <v>66</v>
      </c>
      <c r="C698" s="12" t="s">
        <v>48</v>
      </c>
      <c r="D698" s="12" t="s">
        <v>49</v>
      </c>
      <c r="E698" s="12" t="s">
        <v>2000</v>
      </c>
      <c r="F698" s="120">
        <v>6749</v>
      </c>
      <c r="G698" s="12" t="s">
        <v>2001</v>
      </c>
      <c r="H698" s="12" t="s">
        <v>2002</v>
      </c>
      <c r="I698" s="12" t="s">
        <v>89</v>
      </c>
      <c r="J698" s="12" t="s">
        <v>66</v>
      </c>
      <c r="K698" s="12" t="s">
        <v>67</v>
      </c>
      <c r="L698" s="12" t="s">
        <v>68</v>
      </c>
      <c r="M698" s="95">
        <v>46262</v>
      </c>
      <c r="N698" s="12" t="s">
        <v>71</v>
      </c>
      <c r="O698" s="96">
        <v>3364</v>
      </c>
      <c r="P698" s="12" t="s">
        <v>90</v>
      </c>
      <c r="Q698" s="17">
        <v>4200000</v>
      </c>
      <c r="R698" s="12" t="s">
        <v>56</v>
      </c>
      <c r="S698" s="96">
        <f t="shared" ref="S698:S703" si="21">Q698/V698</f>
        <v>1248.513674197384</v>
      </c>
      <c r="T698" s="12" t="s">
        <v>48</v>
      </c>
      <c r="U698" s="118" t="s">
        <v>3</v>
      </c>
      <c r="V698" s="96">
        <f>O698</f>
        <v>3364</v>
      </c>
      <c r="W698" s="96">
        <v>16</v>
      </c>
      <c r="X698" s="16">
        <v>161551.93</v>
      </c>
      <c r="Y698" s="16">
        <v>17862.16</v>
      </c>
      <c r="Z698" s="15" t="s">
        <v>57</v>
      </c>
      <c r="AA698" s="12" t="s">
        <v>58</v>
      </c>
      <c r="AB698" s="12" t="s">
        <v>91</v>
      </c>
      <c r="AC698" s="12" t="s">
        <v>57</v>
      </c>
      <c r="AD698" s="12" t="s">
        <v>57</v>
      </c>
      <c r="AE698" s="12" t="s">
        <v>57</v>
      </c>
      <c r="AF698" s="12" t="s">
        <v>80</v>
      </c>
      <c r="AG698" s="96">
        <v>15</v>
      </c>
      <c r="AH698" s="12" t="s">
        <v>48</v>
      </c>
      <c r="AI698" s="12" t="s">
        <v>48</v>
      </c>
    </row>
    <row r="699" spans="2:35" ht="14.5" x14ac:dyDescent="0.35">
      <c r="B699" s="107" t="s">
        <v>2003</v>
      </c>
      <c r="C699" s="12" t="s">
        <v>48</v>
      </c>
      <c r="D699" s="12" t="s">
        <v>49</v>
      </c>
      <c r="E699" s="12" t="s">
        <v>2000</v>
      </c>
      <c r="F699" s="12" t="s">
        <v>48</v>
      </c>
      <c r="G699" s="12" t="s">
        <v>2004</v>
      </c>
      <c r="H699" s="107" t="s">
        <v>2005</v>
      </c>
      <c r="I699" s="12" t="s">
        <v>53</v>
      </c>
      <c r="J699" s="12" t="s">
        <v>54</v>
      </c>
      <c r="K699" s="12" t="s">
        <v>67</v>
      </c>
      <c r="L699" s="12" t="s">
        <v>614</v>
      </c>
      <c r="M699" s="95">
        <v>45014</v>
      </c>
      <c r="N699" s="12" t="s">
        <v>72</v>
      </c>
      <c r="O699" s="96" t="s">
        <v>48</v>
      </c>
      <c r="P699" s="12"/>
      <c r="Q699" s="13">
        <f t="shared" ref="Q699:Q700" si="22">X699</f>
        <v>307583</v>
      </c>
      <c r="R699" s="12" t="s">
        <v>72</v>
      </c>
      <c r="S699" s="96">
        <f t="shared" si="21"/>
        <v>265.61571675302247</v>
      </c>
      <c r="T699" s="12" t="s">
        <v>48</v>
      </c>
      <c r="U699" s="13">
        <v>1179</v>
      </c>
      <c r="V699" s="96">
        <v>1158</v>
      </c>
      <c r="W699" s="96" t="s">
        <v>60</v>
      </c>
      <c r="X699" s="14">
        <v>307583</v>
      </c>
      <c r="Y699" s="14">
        <v>0</v>
      </c>
      <c r="Z699" s="16" t="s">
        <v>58</v>
      </c>
      <c r="AA699" s="12" t="s">
        <v>48</v>
      </c>
      <c r="AB699" s="12" t="s">
        <v>48</v>
      </c>
      <c r="AC699" s="12" t="s">
        <v>57</v>
      </c>
      <c r="AD699" s="12" t="s">
        <v>57</v>
      </c>
      <c r="AE699" s="12" t="s">
        <v>57</v>
      </c>
      <c r="AF699" s="12" t="s">
        <v>80</v>
      </c>
      <c r="AG699" s="96">
        <v>6</v>
      </c>
      <c r="AH699" s="12" t="s">
        <v>48</v>
      </c>
      <c r="AI699" s="12" t="s">
        <v>48</v>
      </c>
    </row>
    <row r="700" spans="2:35" ht="14.5" x14ac:dyDescent="0.35">
      <c r="B700" s="107" t="s">
        <v>619</v>
      </c>
      <c r="C700" s="12" t="s">
        <v>48</v>
      </c>
      <c r="D700" s="12" t="s">
        <v>49</v>
      </c>
      <c r="E700" s="12" t="s">
        <v>2000</v>
      </c>
      <c r="F700" s="12" t="s">
        <v>48</v>
      </c>
      <c r="G700" s="12" t="s">
        <v>2006</v>
      </c>
      <c r="H700" s="107" t="s">
        <v>2007</v>
      </c>
      <c r="I700" s="12" t="s">
        <v>53</v>
      </c>
      <c r="J700" s="12" t="s">
        <v>54</v>
      </c>
      <c r="K700" s="12" t="s">
        <v>67</v>
      </c>
      <c r="L700" s="12" t="s">
        <v>614</v>
      </c>
      <c r="M700" s="95">
        <v>45034</v>
      </c>
      <c r="N700" s="12" t="s">
        <v>72</v>
      </c>
      <c r="O700" s="96" t="s">
        <v>48</v>
      </c>
      <c r="P700" s="12"/>
      <c r="Q700" s="13">
        <f t="shared" si="22"/>
        <v>1411924.08</v>
      </c>
      <c r="R700" s="12" t="s">
        <v>72</v>
      </c>
      <c r="S700" s="96">
        <f t="shared" si="21"/>
        <v>366.73352727272731</v>
      </c>
      <c r="T700" s="12" t="s">
        <v>48</v>
      </c>
      <c r="U700" s="13">
        <v>13150</v>
      </c>
      <c r="V700" s="96">
        <v>3850</v>
      </c>
      <c r="W700" s="96">
        <v>9</v>
      </c>
      <c r="X700" s="14">
        <v>1411924.08</v>
      </c>
      <c r="Y700" s="14">
        <v>-87317.7</v>
      </c>
      <c r="Z700" s="16" t="s">
        <v>58</v>
      </c>
      <c r="AA700" s="12" t="s">
        <v>48</v>
      </c>
      <c r="AB700" s="12" t="s">
        <v>48</v>
      </c>
      <c r="AC700" s="12" t="s">
        <v>57</v>
      </c>
      <c r="AD700" s="12" t="s">
        <v>57</v>
      </c>
      <c r="AE700" s="12" t="s">
        <v>57</v>
      </c>
      <c r="AF700" s="12" t="s">
        <v>80</v>
      </c>
      <c r="AG700" s="96">
        <v>18</v>
      </c>
      <c r="AH700" s="12" t="s">
        <v>48</v>
      </c>
      <c r="AI700" s="12" t="s">
        <v>48</v>
      </c>
    </row>
    <row r="701" spans="2:35" ht="14.5" x14ac:dyDescent="0.35">
      <c r="B701" s="107" t="s">
        <v>2008</v>
      </c>
      <c r="C701" s="12" t="s">
        <v>48</v>
      </c>
      <c r="D701" s="12" t="s">
        <v>49</v>
      </c>
      <c r="E701" s="12" t="s">
        <v>2000</v>
      </c>
      <c r="F701" s="12" t="s">
        <v>48</v>
      </c>
      <c r="G701" s="12" t="s">
        <v>2009</v>
      </c>
      <c r="H701" s="107" t="s">
        <v>2010</v>
      </c>
      <c r="I701" s="12" t="s">
        <v>53</v>
      </c>
      <c r="J701" s="12" t="s">
        <v>54</v>
      </c>
      <c r="K701" s="12" t="s">
        <v>593</v>
      </c>
      <c r="L701" s="12"/>
      <c r="M701" s="95" t="s">
        <v>48</v>
      </c>
      <c r="N701" s="12"/>
      <c r="O701" s="96" t="s">
        <v>48</v>
      </c>
      <c r="P701" s="12"/>
      <c r="Q701" s="13">
        <v>474196</v>
      </c>
      <c r="R701" s="12" t="s">
        <v>56</v>
      </c>
      <c r="S701" s="96">
        <f t="shared" si="21"/>
        <v>268.05879027699262</v>
      </c>
      <c r="T701" s="12" t="s">
        <v>48</v>
      </c>
      <c r="U701" s="96">
        <v>0</v>
      </c>
      <c r="V701" s="96">
        <v>1769</v>
      </c>
      <c r="W701" s="96">
        <v>0</v>
      </c>
      <c r="X701" s="14" t="s">
        <v>60</v>
      </c>
      <c r="Y701" s="14">
        <v>0</v>
      </c>
      <c r="Z701" s="15" t="s">
        <v>57</v>
      </c>
      <c r="AA701" s="12" t="s">
        <v>48</v>
      </c>
      <c r="AB701" s="12" t="s">
        <v>48</v>
      </c>
      <c r="AC701" s="12" t="s">
        <v>57</v>
      </c>
      <c r="AD701" s="12" t="s">
        <v>57</v>
      </c>
      <c r="AE701" s="12" t="s">
        <v>57</v>
      </c>
      <c r="AF701" s="12" t="s">
        <v>80</v>
      </c>
      <c r="AG701" s="96">
        <v>9</v>
      </c>
      <c r="AH701" s="12" t="s">
        <v>48</v>
      </c>
      <c r="AI701" s="12" t="s">
        <v>48</v>
      </c>
    </row>
    <row r="702" spans="2:35" ht="14.5" x14ac:dyDescent="0.35">
      <c r="B702" s="107" t="s">
        <v>619</v>
      </c>
      <c r="C702" s="12" t="s">
        <v>48</v>
      </c>
      <c r="D702" s="12" t="s">
        <v>49</v>
      </c>
      <c r="E702" s="12" t="s">
        <v>2000</v>
      </c>
      <c r="F702" s="12" t="s">
        <v>48</v>
      </c>
      <c r="G702" s="12" t="s">
        <v>2011</v>
      </c>
      <c r="H702" s="107" t="s">
        <v>2012</v>
      </c>
      <c r="I702" s="12" t="s">
        <v>53</v>
      </c>
      <c r="J702" s="12" t="s">
        <v>54</v>
      </c>
      <c r="K702" s="12" t="s">
        <v>67</v>
      </c>
      <c r="L702" s="12" t="s">
        <v>614</v>
      </c>
      <c r="M702" s="95">
        <v>45066</v>
      </c>
      <c r="N702" s="12" t="s">
        <v>72</v>
      </c>
      <c r="O702" s="96" t="s">
        <v>48</v>
      </c>
      <c r="P702" s="12"/>
      <c r="Q702" s="13">
        <f>X702</f>
        <v>165850.26999999999</v>
      </c>
      <c r="R702" s="12" t="s">
        <v>72</v>
      </c>
      <c r="S702" s="96">
        <f t="shared" si="21"/>
        <v>126.89385615914307</v>
      </c>
      <c r="T702" s="12" t="s">
        <v>48</v>
      </c>
      <c r="U702" s="13">
        <v>1419</v>
      </c>
      <c r="V702" s="96">
        <v>1307</v>
      </c>
      <c r="W702" s="96" t="s">
        <v>60</v>
      </c>
      <c r="X702" s="14">
        <v>165850.26999999999</v>
      </c>
      <c r="Y702" s="14">
        <v>0</v>
      </c>
      <c r="Z702" s="16" t="s">
        <v>58</v>
      </c>
      <c r="AA702" s="12" t="s">
        <v>48</v>
      </c>
      <c r="AB702" s="12" t="s">
        <v>48</v>
      </c>
      <c r="AC702" s="12" t="s">
        <v>57</v>
      </c>
      <c r="AD702" s="12" t="s">
        <v>57</v>
      </c>
      <c r="AE702" s="12" t="s">
        <v>57</v>
      </c>
      <c r="AF702" s="12" t="s">
        <v>80</v>
      </c>
      <c r="AG702" s="96">
        <v>6</v>
      </c>
      <c r="AH702" s="12" t="s">
        <v>48</v>
      </c>
      <c r="AI702" s="12" t="s">
        <v>48</v>
      </c>
    </row>
    <row r="703" spans="2:35" ht="14.5" x14ac:dyDescent="0.35">
      <c r="B703" s="107" t="s">
        <v>2013</v>
      </c>
      <c r="C703" s="12" t="s">
        <v>48</v>
      </c>
      <c r="D703" s="12" t="s">
        <v>386</v>
      </c>
      <c r="E703" s="12" t="s">
        <v>2000</v>
      </c>
      <c r="F703" s="12" t="s">
        <v>48</v>
      </c>
      <c r="G703" s="12" t="s">
        <v>2014</v>
      </c>
      <c r="H703" s="107" t="s">
        <v>2015</v>
      </c>
      <c r="I703" s="12" t="s">
        <v>78</v>
      </c>
      <c r="J703" s="12" t="s">
        <v>54</v>
      </c>
      <c r="K703" s="12" t="s">
        <v>294</v>
      </c>
      <c r="L703" s="12" t="s">
        <v>119</v>
      </c>
      <c r="M703" s="95">
        <v>44995</v>
      </c>
      <c r="N703" s="12" t="s">
        <v>72</v>
      </c>
      <c r="O703" s="96" t="s">
        <v>48</v>
      </c>
      <c r="P703" s="12"/>
      <c r="Q703" s="13">
        <f>X703</f>
        <v>350077</v>
      </c>
      <c r="R703" s="12" t="s">
        <v>72</v>
      </c>
      <c r="S703" s="96">
        <f t="shared" si="21"/>
        <v>307.35469710272167</v>
      </c>
      <c r="T703" s="12" t="s">
        <v>48</v>
      </c>
      <c r="U703" s="13">
        <v>2700</v>
      </c>
      <c r="V703" s="96">
        <v>1139</v>
      </c>
      <c r="W703" s="96">
        <v>5</v>
      </c>
      <c r="X703" s="18">
        <v>350077</v>
      </c>
      <c r="Y703" s="18">
        <v>0</v>
      </c>
      <c r="Z703" s="16" t="s">
        <v>58</v>
      </c>
      <c r="AA703" s="12" t="s">
        <v>48</v>
      </c>
      <c r="AB703" s="12" t="s">
        <v>48</v>
      </c>
      <c r="AC703" s="12" t="s">
        <v>57</v>
      </c>
      <c r="AD703" s="12" t="s">
        <v>57</v>
      </c>
      <c r="AE703" s="12" t="s">
        <v>57</v>
      </c>
      <c r="AF703" s="12" t="s">
        <v>80</v>
      </c>
      <c r="AG703" s="96">
        <v>2</v>
      </c>
      <c r="AH703" s="12" t="s">
        <v>48</v>
      </c>
      <c r="AI703" s="12" t="s">
        <v>48</v>
      </c>
    </row>
    <row r="704" spans="2:35" ht="14.5" x14ac:dyDescent="0.35">
      <c r="B704" s="107" t="s">
        <v>2016</v>
      </c>
      <c r="C704" s="12" t="s">
        <v>48</v>
      </c>
      <c r="D704" s="12" t="s">
        <v>386</v>
      </c>
      <c r="E704" s="12" t="s">
        <v>2000</v>
      </c>
      <c r="F704" s="12" t="s">
        <v>48</v>
      </c>
      <c r="G704" s="12" t="s">
        <v>2017</v>
      </c>
      <c r="H704" s="107" t="s">
        <v>2018</v>
      </c>
      <c r="I704" s="12" t="s">
        <v>78</v>
      </c>
      <c r="J704" s="12" t="s">
        <v>54</v>
      </c>
      <c r="K704" s="12" t="s">
        <v>55</v>
      </c>
      <c r="L704" s="12"/>
      <c r="M704" s="95" t="s">
        <v>48</v>
      </c>
      <c r="N704" s="12"/>
      <c r="O704" s="96" t="s">
        <v>48</v>
      </c>
      <c r="P704" s="12"/>
      <c r="Q704" s="13">
        <v>0</v>
      </c>
      <c r="R704" s="12"/>
      <c r="S704" s="96">
        <v>0</v>
      </c>
      <c r="T704" s="12" t="s">
        <v>48</v>
      </c>
      <c r="U704" s="96">
        <v>0</v>
      </c>
      <c r="V704" s="96">
        <v>0</v>
      </c>
      <c r="W704" s="96">
        <v>0</v>
      </c>
      <c r="X704" s="14">
        <v>0</v>
      </c>
      <c r="Y704" s="14">
        <v>0</v>
      </c>
      <c r="Z704" s="15" t="s">
        <v>57</v>
      </c>
      <c r="AA704" s="12" t="s">
        <v>48</v>
      </c>
      <c r="AB704" s="12" t="s">
        <v>48</v>
      </c>
      <c r="AC704" s="12" t="s">
        <v>57</v>
      </c>
      <c r="AD704" s="12" t="s">
        <v>57</v>
      </c>
      <c r="AE704" s="12" t="s">
        <v>57</v>
      </c>
      <c r="AF704" s="12" t="s">
        <v>80</v>
      </c>
      <c r="AG704" s="96">
        <v>0</v>
      </c>
      <c r="AH704" s="12" t="s">
        <v>48</v>
      </c>
      <c r="AI704" s="12" t="s">
        <v>48</v>
      </c>
    </row>
    <row r="705" spans="2:35" ht="14.5" x14ac:dyDescent="0.35">
      <c r="B705" s="107" t="s">
        <v>2019</v>
      </c>
      <c r="C705" s="12" t="s">
        <v>48</v>
      </c>
      <c r="D705" s="12" t="s">
        <v>386</v>
      </c>
      <c r="E705" s="12" t="s">
        <v>2000</v>
      </c>
      <c r="F705" s="12" t="s">
        <v>48</v>
      </c>
      <c r="G705" s="12" t="s">
        <v>2020</v>
      </c>
      <c r="H705" s="107" t="s">
        <v>2021</v>
      </c>
      <c r="I705" s="12" t="s">
        <v>78</v>
      </c>
      <c r="J705" s="12" t="s">
        <v>128</v>
      </c>
      <c r="K705" s="12" t="s">
        <v>67</v>
      </c>
      <c r="L705" s="12" t="s">
        <v>84</v>
      </c>
      <c r="M705" s="95">
        <v>46003</v>
      </c>
      <c r="N705" s="12" t="s">
        <v>71</v>
      </c>
      <c r="O705" s="96" t="s">
        <v>48</v>
      </c>
      <c r="P705" s="12"/>
      <c r="Q705" s="13">
        <v>164065.9</v>
      </c>
      <c r="R705" s="12" t="s">
        <v>56</v>
      </c>
      <c r="S705" s="96">
        <f>Q705/V705</f>
        <v>756.06405529953918</v>
      </c>
      <c r="T705" s="12" t="s">
        <v>48</v>
      </c>
      <c r="U705" s="96" t="s">
        <v>3</v>
      </c>
      <c r="V705" s="96">
        <v>217</v>
      </c>
      <c r="W705" s="96">
        <v>1</v>
      </c>
      <c r="X705" s="14">
        <v>185786.47</v>
      </c>
      <c r="Y705" s="14">
        <v>184730.49</v>
      </c>
      <c r="Z705" s="15" t="s">
        <v>57</v>
      </c>
      <c r="AA705" s="12" t="s">
        <v>48</v>
      </c>
      <c r="AB705" s="12" t="s">
        <v>48</v>
      </c>
      <c r="AC705" s="12" t="s">
        <v>57</v>
      </c>
      <c r="AD705" s="12" t="s">
        <v>57</v>
      </c>
      <c r="AE705" s="12" t="s">
        <v>57</v>
      </c>
      <c r="AF705" s="12" t="s">
        <v>80</v>
      </c>
      <c r="AG705" s="96">
        <v>4</v>
      </c>
      <c r="AH705" s="12" t="s">
        <v>48</v>
      </c>
      <c r="AI705" s="12" t="s">
        <v>48</v>
      </c>
    </row>
    <row r="706" spans="2:35" ht="14.5" x14ac:dyDescent="0.35">
      <c r="B706" s="107" t="s">
        <v>2022</v>
      </c>
      <c r="C706" s="12" t="s">
        <v>48</v>
      </c>
      <c r="D706" s="12" t="s">
        <v>386</v>
      </c>
      <c r="E706" s="12" t="s">
        <v>2000</v>
      </c>
      <c r="F706" s="12" t="s">
        <v>48</v>
      </c>
      <c r="G706" s="12" t="s">
        <v>2023</v>
      </c>
      <c r="H706" s="107" t="s">
        <v>2024</v>
      </c>
      <c r="I706" s="12" t="s">
        <v>78</v>
      </c>
      <c r="J706" s="12" t="s">
        <v>79</v>
      </c>
      <c r="K706" s="12" t="s">
        <v>294</v>
      </c>
      <c r="L706" s="12" t="s">
        <v>119</v>
      </c>
      <c r="M706" s="95">
        <v>45188</v>
      </c>
      <c r="N706" s="12" t="s">
        <v>72</v>
      </c>
      <c r="O706" s="96" t="s">
        <v>48</v>
      </c>
      <c r="P706" s="12"/>
      <c r="Q706" s="13">
        <f>X706</f>
        <v>232241</v>
      </c>
      <c r="R706" s="12" t="s">
        <v>72</v>
      </c>
      <c r="S706" s="96">
        <f>Q706/V706</f>
        <v>383.86942148760329</v>
      </c>
      <c r="T706" s="12" t="s">
        <v>48</v>
      </c>
      <c r="U706" s="13">
        <v>572</v>
      </c>
      <c r="V706" s="96">
        <v>605</v>
      </c>
      <c r="W706" s="96">
        <v>7</v>
      </c>
      <c r="X706" s="18">
        <v>232241</v>
      </c>
      <c r="Y706" s="18">
        <v>0</v>
      </c>
      <c r="Z706" s="16" t="s">
        <v>58</v>
      </c>
      <c r="AA706" s="12" t="s">
        <v>48</v>
      </c>
      <c r="AB706" s="12" t="s">
        <v>48</v>
      </c>
      <c r="AC706" s="12" t="s">
        <v>57</v>
      </c>
      <c r="AD706" s="12" t="s">
        <v>57</v>
      </c>
      <c r="AE706" s="12" t="s">
        <v>57</v>
      </c>
      <c r="AF706" s="12" t="s">
        <v>80</v>
      </c>
      <c r="AG706" s="96">
        <v>5</v>
      </c>
      <c r="AH706" s="12" t="s">
        <v>48</v>
      </c>
      <c r="AI706" s="12" t="s">
        <v>48</v>
      </c>
    </row>
    <row r="707" spans="2:35" ht="14.5" x14ac:dyDescent="0.35">
      <c r="B707" s="107" t="s">
        <v>2025</v>
      </c>
      <c r="C707" s="12" t="s">
        <v>48</v>
      </c>
      <c r="D707" s="12" t="s">
        <v>386</v>
      </c>
      <c r="E707" s="12" t="s">
        <v>2000</v>
      </c>
      <c r="F707" s="12" t="s">
        <v>48</v>
      </c>
      <c r="G707" s="12" t="s">
        <v>2026</v>
      </c>
      <c r="H707" s="107" t="s">
        <v>2027</v>
      </c>
      <c r="I707" s="12" t="s">
        <v>78</v>
      </c>
      <c r="J707" s="12" t="s">
        <v>79</v>
      </c>
      <c r="K707" s="12" t="s">
        <v>294</v>
      </c>
      <c r="L707" s="12" t="s">
        <v>119</v>
      </c>
      <c r="M707" s="95">
        <v>45699</v>
      </c>
      <c r="N707" s="12" t="s">
        <v>72</v>
      </c>
      <c r="O707" s="96" t="s">
        <v>48</v>
      </c>
      <c r="P707" s="12"/>
      <c r="Q707" s="13">
        <f>X707</f>
        <v>417800.32</v>
      </c>
      <c r="R707" s="12" t="s">
        <v>72</v>
      </c>
      <c r="S707" s="96">
        <f>Q707/V707</f>
        <v>258.86017348203222</v>
      </c>
      <c r="T707" s="12" t="s">
        <v>48</v>
      </c>
      <c r="U707" s="13">
        <v>1684</v>
      </c>
      <c r="V707" s="96">
        <v>1614</v>
      </c>
      <c r="W707" s="96">
        <v>0</v>
      </c>
      <c r="X707" s="14">
        <v>417800.32</v>
      </c>
      <c r="Y707" s="14">
        <v>0</v>
      </c>
      <c r="Z707" s="15" t="s">
        <v>57</v>
      </c>
      <c r="AA707" s="12" t="s">
        <v>48</v>
      </c>
      <c r="AB707" s="12" t="s">
        <v>48</v>
      </c>
      <c r="AC707" s="12" t="s">
        <v>57</v>
      </c>
      <c r="AD707" s="12" t="s">
        <v>57</v>
      </c>
      <c r="AE707" s="12" t="s">
        <v>57</v>
      </c>
      <c r="AF707" s="12" t="s">
        <v>80</v>
      </c>
      <c r="AG707" s="96">
        <v>0</v>
      </c>
      <c r="AH707" s="12" t="s">
        <v>48</v>
      </c>
      <c r="AI707" s="12" t="s">
        <v>48</v>
      </c>
    </row>
    <row r="708" spans="2:35" ht="14.5" x14ac:dyDescent="0.35">
      <c r="B708" s="107" t="s">
        <v>2028</v>
      </c>
      <c r="C708" s="12" t="s">
        <v>48</v>
      </c>
      <c r="D708" s="12" t="s">
        <v>49</v>
      </c>
      <c r="E708" s="12" t="s">
        <v>2000</v>
      </c>
      <c r="F708" s="12" t="s">
        <v>48</v>
      </c>
      <c r="G708" s="12" t="s">
        <v>2029</v>
      </c>
      <c r="H708" s="107" t="s">
        <v>2030</v>
      </c>
      <c r="I708" s="12" t="s">
        <v>78</v>
      </c>
      <c r="J708" s="12" t="s">
        <v>54</v>
      </c>
      <c r="K708" s="12" t="s">
        <v>67</v>
      </c>
      <c r="L708" s="12" t="s">
        <v>68</v>
      </c>
      <c r="M708" s="95">
        <v>46248</v>
      </c>
      <c r="N708" s="12" t="s">
        <v>71</v>
      </c>
      <c r="O708" s="96" t="s">
        <v>48</v>
      </c>
      <c r="P708" s="12"/>
      <c r="Q708" s="13">
        <v>0</v>
      </c>
      <c r="R708" s="12" t="s">
        <v>56</v>
      </c>
      <c r="S708" s="96">
        <v>0</v>
      </c>
      <c r="T708" s="12" t="s">
        <v>48</v>
      </c>
      <c r="U708" s="13" t="s">
        <v>3</v>
      </c>
      <c r="V708" s="96">
        <v>0</v>
      </c>
      <c r="W708" s="96">
        <v>0</v>
      </c>
      <c r="X708" s="14">
        <v>0</v>
      </c>
      <c r="Y708" s="14">
        <v>0</v>
      </c>
      <c r="Z708" s="15" t="s">
        <v>57</v>
      </c>
      <c r="AA708" s="12" t="s">
        <v>48</v>
      </c>
      <c r="AB708" s="12" t="s">
        <v>48</v>
      </c>
      <c r="AC708" s="12" t="s">
        <v>57</v>
      </c>
      <c r="AD708" s="12" t="s">
        <v>73</v>
      </c>
      <c r="AE708" s="12" t="s">
        <v>2</v>
      </c>
      <c r="AF708" s="12" t="s">
        <v>80</v>
      </c>
      <c r="AG708" s="96">
        <v>0</v>
      </c>
      <c r="AH708" s="12" t="s">
        <v>48</v>
      </c>
      <c r="AI708" s="12" t="s">
        <v>48</v>
      </c>
    </row>
    <row r="709" spans="2:35" ht="14.5" x14ac:dyDescent="0.35">
      <c r="B709" s="107" t="s">
        <v>2031</v>
      </c>
      <c r="C709" s="12" t="s">
        <v>48</v>
      </c>
      <c r="D709" s="12" t="s">
        <v>49</v>
      </c>
      <c r="E709" s="12" t="s">
        <v>2000</v>
      </c>
      <c r="F709" s="12" t="s">
        <v>48</v>
      </c>
      <c r="G709" s="12" t="s">
        <v>2032</v>
      </c>
      <c r="H709" s="107" t="s">
        <v>2033</v>
      </c>
      <c r="I709" s="12" t="s">
        <v>78</v>
      </c>
      <c r="J709" s="12" t="s">
        <v>54</v>
      </c>
      <c r="K709" s="12" t="s">
        <v>67</v>
      </c>
      <c r="L709" s="12" t="s">
        <v>68</v>
      </c>
      <c r="M709" s="95">
        <v>46191</v>
      </c>
      <c r="N709" s="12" t="s">
        <v>71</v>
      </c>
      <c r="O709" s="96" t="s">
        <v>48</v>
      </c>
      <c r="P709" s="12"/>
      <c r="Q709" s="13">
        <v>0</v>
      </c>
      <c r="R709" s="12" t="s">
        <v>56</v>
      </c>
      <c r="S709" s="96">
        <v>0</v>
      </c>
      <c r="T709" s="12" t="s">
        <v>48</v>
      </c>
      <c r="U709" s="13">
        <v>0</v>
      </c>
      <c r="V709" s="96">
        <v>0</v>
      </c>
      <c r="W709" s="96">
        <v>0</v>
      </c>
      <c r="X709" s="14">
        <v>470.09</v>
      </c>
      <c r="Y709" s="14">
        <v>0</v>
      </c>
      <c r="Z709" s="15" t="s">
        <v>57</v>
      </c>
      <c r="AA709" s="12" t="s">
        <v>48</v>
      </c>
      <c r="AB709" s="12" t="s">
        <v>48</v>
      </c>
      <c r="AC709" s="12" t="s">
        <v>57</v>
      </c>
      <c r="AD709" s="12" t="s">
        <v>57</v>
      </c>
      <c r="AE709" s="12" t="s">
        <v>57</v>
      </c>
      <c r="AF709" s="12" t="s">
        <v>59</v>
      </c>
      <c r="AG709" s="96">
        <v>0</v>
      </c>
      <c r="AH709" s="12" t="s">
        <v>48</v>
      </c>
      <c r="AI709" s="12" t="s">
        <v>48</v>
      </c>
    </row>
    <row r="710" spans="2:35" ht="14.5" x14ac:dyDescent="0.35">
      <c r="B710" s="107" t="s">
        <v>1196</v>
      </c>
      <c r="C710" s="12" t="s">
        <v>48</v>
      </c>
      <c r="D710" s="12" t="s">
        <v>49</v>
      </c>
      <c r="E710" s="12" t="s">
        <v>2000</v>
      </c>
      <c r="F710" s="12" t="s">
        <v>48</v>
      </c>
      <c r="G710" s="12" t="s">
        <v>2034</v>
      </c>
      <c r="H710" s="107" t="s">
        <v>2035</v>
      </c>
      <c r="I710" s="12" t="s">
        <v>78</v>
      </c>
      <c r="J710" s="12" t="s">
        <v>128</v>
      </c>
      <c r="K710" s="12" t="s">
        <v>67</v>
      </c>
      <c r="L710" s="12" t="s">
        <v>68</v>
      </c>
      <c r="M710" s="95">
        <v>46351</v>
      </c>
      <c r="N710" s="12" t="s">
        <v>71</v>
      </c>
      <c r="O710" s="96" t="s">
        <v>48</v>
      </c>
      <c r="P710" s="12"/>
      <c r="Q710" s="13">
        <v>483212.1</v>
      </c>
      <c r="R710" s="12" t="s">
        <v>56</v>
      </c>
      <c r="S710" s="96">
        <f>Q710/V710</f>
        <v>275.17773348519358</v>
      </c>
      <c r="T710" s="12" t="s">
        <v>48</v>
      </c>
      <c r="U710" s="13">
        <v>1319</v>
      </c>
      <c r="V710" s="96">
        <v>1756</v>
      </c>
      <c r="W710" s="96">
        <v>1</v>
      </c>
      <c r="X710" s="14">
        <v>3101.55</v>
      </c>
      <c r="Y710" s="14">
        <v>3101.55</v>
      </c>
      <c r="Z710" s="15" t="s">
        <v>57</v>
      </c>
      <c r="AA710" s="12" t="s">
        <v>48</v>
      </c>
      <c r="AB710" s="12" t="s">
        <v>48</v>
      </c>
      <c r="AC710" s="12" t="s">
        <v>57</v>
      </c>
      <c r="AD710" s="12" t="s">
        <v>57</v>
      </c>
      <c r="AE710" s="12" t="s">
        <v>57</v>
      </c>
      <c r="AF710" s="12" t="s">
        <v>59</v>
      </c>
      <c r="AG710" s="96">
        <v>4</v>
      </c>
      <c r="AH710" s="12" t="s">
        <v>48</v>
      </c>
      <c r="AI710" s="12" t="s">
        <v>48</v>
      </c>
    </row>
    <row r="711" spans="2:35" ht="14.5" x14ac:dyDescent="0.35">
      <c r="B711" s="107" t="s">
        <v>2036</v>
      </c>
      <c r="C711" s="12" t="s">
        <v>48</v>
      </c>
      <c r="D711" s="12" t="s">
        <v>386</v>
      </c>
      <c r="E711" s="12" t="s">
        <v>2037</v>
      </c>
      <c r="F711" s="12" t="s">
        <v>48</v>
      </c>
      <c r="G711" s="12" t="s">
        <v>2038</v>
      </c>
      <c r="H711" s="107" t="s">
        <v>2039</v>
      </c>
      <c r="I711" s="12" t="s">
        <v>78</v>
      </c>
      <c r="J711" s="12" t="s">
        <v>79</v>
      </c>
      <c r="K711" s="12" t="s">
        <v>67</v>
      </c>
      <c r="L711" s="12" t="s">
        <v>68</v>
      </c>
      <c r="M711" s="95">
        <v>46198</v>
      </c>
      <c r="N711" s="12" t="s">
        <v>71</v>
      </c>
      <c r="O711" s="96" t="s">
        <v>48</v>
      </c>
      <c r="P711" s="12"/>
      <c r="Q711" s="13">
        <v>24199.41</v>
      </c>
      <c r="R711" s="12" t="s">
        <v>56</v>
      </c>
      <c r="S711" s="96">
        <f>Q711/V711</f>
        <v>201.66175000000001</v>
      </c>
      <c r="T711" s="12" t="s">
        <v>48</v>
      </c>
      <c r="U711" s="13">
        <v>0</v>
      </c>
      <c r="V711" s="96">
        <v>120</v>
      </c>
      <c r="W711" s="96">
        <v>3</v>
      </c>
      <c r="X711" s="14">
        <v>192.69</v>
      </c>
      <c r="Y711" s="14">
        <v>192.69</v>
      </c>
      <c r="Z711" s="15" t="s">
        <v>57</v>
      </c>
      <c r="AA711" s="12"/>
      <c r="AB711" s="12" t="s">
        <v>48</v>
      </c>
      <c r="AC711" s="12" t="s">
        <v>57</v>
      </c>
      <c r="AD711" s="12" t="s">
        <v>57</v>
      </c>
      <c r="AE711" s="12" t="s">
        <v>57</v>
      </c>
      <c r="AF711" s="12" t="s">
        <v>59</v>
      </c>
      <c r="AG711" s="96">
        <v>1</v>
      </c>
      <c r="AH711" s="12" t="s">
        <v>48</v>
      </c>
      <c r="AI711" s="12" t="s">
        <v>48</v>
      </c>
    </row>
    <row r="712" spans="2:35" ht="14.5" x14ac:dyDescent="0.35">
      <c r="B712" s="107" t="s">
        <v>2040</v>
      </c>
      <c r="C712" s="12" t="s">
        <v>48</v>
      </c>
      <c r="D712" s="12" t="s">
        <v>49</v>
      </c>
      <c r="E712" s="12" t="s">
        <v>2037</v>
      </c>
      <c r="F712" s="12" t="s">
        <v>48</v>
      </c>
      <c r="G712" s="12" t="s">
        <v>2041</v>
      </c>
      <c r="H712" s="107" t="s">
        <v>2042</v>
      </c>
      <c r="I712" s="12" t="s">
        <v>78</v>
      </c>
      <c r="J712" s="12" t="s">
        <v>128</v>
      </c>
      <c r="K712" s="12" t="s">
        <v>67</v>
      </c>
      <c r="L712" s="12" t="s">
        <v>68</v>
      </c>
      <c r="M712" s="95">
        <v>46140</v>
      </c>
      <c r="N712" s="12" t="s">
        <v>71</v>
      </c>
      <c r="O712" s="96" t="s">
        <v>48</v>
      </c>
      <c r="P712" s="12"/>
      <c r="Q712" s="17">
        <v>0</v>
      </c>
      <c r="R712" s="12" t="s">
        <v>56</v>
      </c>
      <c r="S712" s="96">
        <v>0</v>
      </c>
      <c r="T712" s="12" t="s">
        <v>48</v>
      </c>
      <c r="U712" s="17" t="s">
        <v>3</v>
      </c>
      <c r="V712" s="96">
        <v>0</v>
      </c>
      <c r="W712" s="96">
        <v>0</v>
      </c>
      <c r="X712" s="16">
        <v>7068.6</v>
      </c>
      <c r="Y712" s="16">
        <v>7068.6</v>
      </c>
      <c r="Z712" s="15" t="s">
        <v>57</v>
      </c>
      <c r="AA712" s="12"/>
      <c r="AB712" s="12"/>
      <c r="AC712" s="12" t="s">
        <v>58</v>
      </c>
      <c r="AD712" s="12" t="s">
        <v>57</v>
      </c>
      <c r="AE712" s="12" t="s">
        <v>57</v>
      </c>
      <c r="AF712" s="12" t="s">
        <v>59</v>
      </c>
      <c r="AG712" s="96">
        <v>0</v>
      </c>
      <c r="AH712" s="12" t="s">
        <v>48</v>
      </c>
      <c r="AI712" s="12" t="s">
        <v>48</v>
      </c>
    </row>
    <row r="713" spans="2:35" ht="14.5" x14ac:dyDescent="0.35">
      <c r="B713" s="107" t="s">
        <v>1120</v>
      </c>
      <c r="C713" s="12" t="s">
        <v>48</v>
      </c>
      <c r="D713" s="12" t="s">
        <v>49</v>
      </c>
      <c r="E713" s="12" t="s">
        <v>2037</v>
      </c>
      <c r="F713" s="12" t="s">
        <v>48</v>
      </c>
      <c r="G713" s="12" t="s">
        <v>2043</v>
      </c>
      <c r="H713" s="107" t="s">
        <v>2044</v>
      </c>
      <c r="I713" s="12" t="s">
        <v>78</v>
      </c>
      <c r="J713" s="12" t="s">
        <v>128</v>
      </c>
      <c r="K713" s="12" t="s">
        <v>294</v>
      </c>
      <c r="L713" s="12" t="s">
        <v>68</v>
      </c>
      <c r="M713" s="95">
        <v>46218</v>
      </c>
      <c r="N713" s="12" t="s">
        <v>71</v>
      </c>
      <c r="O713" s="96" t="s">
        <v>48</v>
      </c>
      <c r="P713" s="12"/>
      <c r="Q713" s="13">
        <v>655424.09</v>
      </c>
      <c r="R713" s="12" t="s">
        <v>56</v>
      </c>
      <c r="S713" s="96">
        <f>Q713/V713</f>
        <v>191.8688788056206</v>
      </c>
      <c r="T713" s="12" t="s">
        <v>48</v>
      </c>
      <c r="U713" s="13" t="s">
        <v>3</v>
      </c>
      <c r="V713" s="96">
        <v>3416</v>
      </c>
      <c r="W713" s="96">
        <v>8</v>
      </c>
      <c r="X713" s="14">
        <v>4800.9799999999996</v>
      </c>
      <c r="Y713" s="14">
        <v>4800.9799999999996</v>
      </c>
      <c r="Z713" s="15" t="s">
        <v>57</v>
      </c>
      <c r="AA713" s="12" t="s">
        <v>48</v>
      </c>
      <c r="AB713" s="12" t="s">
        <v>48</v>
      </c>
      <c r="AC713" s="12" t="s">
        <v>57</v>
      </c>
      <c r="AD713" s="12" t="s">
        <v>57</v>
      </c>
      <c r="AE713" s="12" t="s">
        <v>57</v>
      </c>
      <c r="AF713" s="12" t="s">
        <v>59</v>
      </c>
      <c r="AG713" s="96">
        <v>20</v>
      </c>
      <c r="AH713" s="12" t="s">
        <v>48</v>
      </c>
      <c r="AI713" s="12" t="s">
        <v>48</v>
      </c>
    </row>
    <row r="714" spans="2:35" ht="14.5" x14ac:dyDescent="0.35">
      <c r="B714" s="107" t="s">
        <v>2045</v>
      </c>
      <c r="C714" s="12" t="s">
        <v>48</v>
      </c>
      <c r="D714" s="12" t="s">
        <v>49</v>
      </c>
      <c r="E714" s="12" t="s">
        <v>2037</v>
      </c>
      <c r="F714" s="12" t="s">
        <v>48</v>
      </c>
      <c r="G714" s="12" t="s">
        <v>2046</v>
      </c>
      <c r="H714" s="107" t="s">
        <v>2047</v>
      </c>
      <c r="I714" s="12" t="s">
        <v>78</v>
      </c>
      <c r="J714" s="12" t="s">
        <v>128</v>
      </c>
      <c r="K714" s="12" t="s">
        <v>55</v>
      </c>
      <c r="L714" s="12"/>
      <c r="M714" s="95" t="s">
        <v>48</v>
      </c>
      <c r="N714" s="12"/>
      <c r="O714" s="96" t="s">
        <v>48</v>
      </c>
      <c r="P714" s="12"/>
      <c r="Q714" s="13">
        <v>365432.28</v>
      </c>
      <c r="R714" s="12" t="s">
        <v>56</v>
      </c>
      <c r="S714" s="96">
        <f>Q714/V714</f>
        <v>427.90665105386421</v>
      </c>
      <c r="T714" s="12" t="s">
        <v>48</v>
      </c>
      <c r="U714" s="13">
        <v>0</v>
      </c>
      <c r="V714" s="96">
        <v>854</v>
      </c>
      <c r="W714" s="96">
        <v>12</v>
      </c>
      <c r="X714" s="14">
        <v>0</v>
      </c>
      <c r="Y714" s="14">
        <v>-1306.23</v>
      </c>
      <c r="Z714" s="15" t="s">
        <v>57</v>
      </c>
      <c r="AA714" s="12" t="s">
        <v>48</v>
      </c>
      <c r="AB714" s="12" t="s">
        <v>48</v>
      </c>
      <c r="AC714" s="12" t="s">
        <v>58</v>
      </c>
      <c r="AD714" s="12" t="s">
        <v>57</v>
      </c>
      <c r="AE714" s="12" t="s">
        <v>57</v>
      </c>
      <c r="AF714" s="12" t="s">
        <v>59</v>
      </c>
      <c r="AG714" s="96">
        <v>2</v>
      </c>
      <c r="AH714" s="12" t="s">
        <v>48</v>
      </c>
      <c r="AI714" s="12" t="s">
        <v>48</v>
      </c>
    </row>
    <row r="715" spans="2:35" ht="14.5" x14ac:dyDescent="0.35">
      <c r="B715" s="12" t="s">
        <v>2048</v>
      </c>
      <c r="C715" s="12" t="s">
        <v>48</v>
      </c>
      <c r="D715" s="12" t="s">
        <v>75</v>
      </c>
      <c r="E715" s="12" t="s">
        <v>2049</v>
      </c>
      <c r="F715" s="12" t="s">
        <v>48</v>
      </c>
      <c r="G715" s="12" t="s">
        <v>2050</v>
      </c>
      <c r="H715" s="12" t="s">
        <v>2051</v>
      </c>
      <c r="I715" s="12" t="s">
        <v>53</v>
      </c>
      <c r="J715" s="12" t="s">
        <v>66</v>
      </c>
      <c r="K715" s="12" t="s">
        <v>67</v>
      </c>
      <c r="L715" s="12" t="s">
        <v>68</v>
      </c>
      <c r="M715" s="95">
        <v>46255</v>
      </c>
      <c r="N715" s="12" t="s">
        <v>71</v>
      </c>
      <c r="O715" s="96" t="s">
        <v>48</v>
      </c>
      <c r="P715" s="12"/>
      <c r="Q715" s="13">
        <v>1508971.42</v>
      </c>
      <c r="R715" s="12" t="s">
        <v>56</v>
      </c>
      <c r="S715" s="96">
        <v>0</v>
      </c>
      <c r="T715" s="12" t="s">
        <v>48</v>
      </c>
      <c r="U715" s="96" t="s">
        <v>3</v>
      </c>
      <c r="V715" s="96">
        <v>1508</v>
      </c>
      <c r="W715" s="96">
        <v>19</v>
      </c>
      <c r="X715" s="14">
        <v>76195.39</v>
      </c>
      <c r="Y715" s="14">
        <v>5674.2</v>
      </c>
      <c r="Z715" s="15" t="s">
        <v>57</v>
      </c>
      <c r="AA715" s="12" t="s">
        <v>48</v>
      </c>
      <c r="AB715" s="12" t="s">
        <v>48</v>
      </c>
      <c r="AC715" s="12" t="s">
        <v>57</v>
      </c>
      <c r="AD715" s="12" t="s">
        <v>57</v>
      </c>
      <c r="AE715" s="12" t="s">
        <v>57</v>
      </c>
      <c r="AF715" s="12" t="s">
        <v>80</v>
      </c>
      <c r="AG715" s="96">
        <v>12</v>
      </c>
      <c r="AH715" s="12" t="s">
        <v>48</v>
      </c>
      <c r="AI715" s="12" t="s">
        <v>48</v>
      </c>
    </row>
    <row r="716" spans="2:35" ht="14.5" x14ac:dyDescent="0.35">
      <c r="B716" s="107" t="s">
        <v>2052</v>
      </c>
      <c r="C716" s="12" t="s">
        <v>48</v>
      </c>
      <c r="D716" s="12" t="s">
        <v>62</v>
      </c>
      <c r="E716" s="12" t="s">
        <v>2049</v>
      </c>
      <c r="F716" s="12" t="s">
        <v>48</v>
      </c>
      <c r="G716" s="12" t="s">
        <v>2053</v>
      </c>
      <c r="H716" s="107" t="s">
        <v>2054</v>
      </c>
      <c r="I716" s="12" t="s">
        <v>78</v>
      </c>
      <c r="J716" s="12" t="s">
        <v>79</v>
      </c>
      <c r="K716" s="12" t="s">
        <v>67</v>
      </c>
      <c r="L716" s="12" t="s">
        <v>68</v>
      </c>
      <c r="M716" s="95">
        <v>46022</v>
      </c>
      <c r="N716" s="12" t="s">
        <v>71</v>
      </c>
      <c r="O716" s="96" t="s">
        <v>48</v>
      </c>
      <c r="P716" s="12"/>
      <c r="Q716" s="13">
        <v>48877.48</v>
      </c>
      <c r="R716" s="12" t="s">
        <v>56</v>
      </c>
      <c r="S716" s="96">
        <f>Q716/V716</f>
        <v>509.14041666666668</v>
      </c>
      <c r="T716" s="12" t="s">
        <v>48</v>
      </c>
      <c r="U716" s="96" t="s">
        <v>3</v>
      </c>
      <c r="V716" s="96">
        <v>96</v>
      </c>
      <c r="W716" s="96">
        <v>2</v>
      </c>
      <c r="X716" s="14">
        <v>145.78</v>
      </c>
      <c r="Y716" s="14">
        <v>145.78</v>
      </c>
      <c r="Z716" s="15" t="s">
        <v>57</v>
      </c>
      <c r="AA716" s="12" t="s">
        <v>48</v>
      </c>
      <c r="AB716" s="12" t="s">
        <v>48</v>
      </c>
      <c r="AC716" s="12" t="s">
        <v>57</v>
      </c>
      <c r="AD716" s="12" t="s">
        <v>2</v>
      </c>
      <c r="AE716" s="12" t="s">
        <v>2</v>
      </c>
      <c r="AF716" s="12" t="s">
        <v>80</v>
      </c>
      <c r="AG716" s="96">
        <v>1</v>
      </c>
      <c r="AH716" s="12" t="s">
        <v>48</v>
      </c>
      <c r="AI716" s="12" t="s">
        <v>48</v>
      </c>
    </row>
    <row r="717" spans="2:35" ht="14.5" x14ac:dyDescent="0.35">
      <c r="B717" s="12" t="s">
        <v>66</v>
      </c>
      <c r="C717" s="12" t="s">
        <v>48</v>
      </c>
      <c r="D717" s="12" t="s">
        <v>75</v>
      </c>
      <c r="E717" s="12" t="s">
        <v>2055</v>
      </c>
      <c r="F717" s="120">
        <v>7543</v>
      </c>
      <c r="G717" s="12" t="s">
        <v>2056</v>
      </c>
      <c r="H717" s="12" t="s">
        <v>2057</v>
      </c>
      <c r="I717" s="12" t="s">
        <v>89</v>
      </c>
      <c r="J717" s="12" t="s">
        <v>66</v>
      </c>
      <c r="K717" s="12" t="s">
        <v>67</v>
      </c>
      <c r="L717" s="12" t="s">
        <v>68</v>
      </c>
      <c r="M717" s="95">
        <v>46359</v>
      </c>
      <c r="N717" s="12" t="s">
        <v>71</v>
      </c>
      <c r="O717" s="96">
        <v>1604</v>
      </c>
      <c r="P717" s="12" t="s">
        <v>90</v>
      </c>
      <c r="Q717" s="17">
        <v>1580000</v>
      </c>
      <c r="R717" s="12" t="s">
        <v>56</v>
      </c>
      <c r="S717" s="96">
        <f>Q717/V717</f>
        <v>985.03740648379051</v>
      </c>
      <c r="T717" s="12" t="s">
        <v>48</v>
      </c>
      <c r="U717" s="96" t="s">
        <v>3</v>
      </c>
      <c r="V717" s="96">
        <f>O717</f>
        <v>1604</v>
      </c>
      <c r="W717" s="96">
        <v>12</v>
      </c>
      <c r="X717" s="16">
        <v>1210121.92</v>
      </c>
      <c r="Y717" s="16">
        <v>38979.79</v>
      </c>
      <c r="Z717" s="15" t="s">
        <v>57</v>
      </c>
      <c r="AA717" s="12" t="s">
        <v>58</v>
      </c>
      <c r="AB717" s="12" t="s">
        <v>140</v>
      </c>
      <c r="AC717" s="12" t="s">
        <v>57</v>
      </c>
      <c r="AD717" s="12" t="s">
        <v>57</v>
      </c>
      <c r="AE717" s="12" t="s">
        <v>57</v>
      </c>
      <c r="AF717" s="12" t="s">
        <v>80</v>
      </c>
      <c r="AG717" s="96">
        <v>12</v>
      </c>
      <c r="AH717" s="12" t="s">
        <v>48</v>
      </c>
      <c r="AI717" s="12" t="s">
        <v>48</v>
      </c>
    </row>
    <row r="718" spans="2:35" ht="14.5" x14ac:dyDescent="0.35">
      <c r="B718" s="12" t="s">
        <v>66</v>
      </c>
      <c r="C718" s="12" t="s">
        <v>48</v>
      </c>
      <c r="D718" s="12" t="s">
        <v>75</v>
      </c>
      <c r="E718" s="12" t="s">
        <v>2055</v>
      </c>
      <c r="F718" s="120">
        <v>7543</v>
      </c>
      <c r="G718" s="12" t="s">
        <v>2058</v>
      </c>
      <c r="H718" s="12" t="s">
        <v>2059</v>
      </c>
      <c r="I718" s="12" t="s">
        <v>89</v>
      </c>
      <c r="J718" s="12" t="s">
        <v>66</v>
      </c>
      <c r="K718" s="12" t="s">
        <v>67</v>
      </c>
      <c r="L718" s="12" t="s">
        <v>68</v>
      </c>
      <c r="M718" s="95">
        <v>46359</v>
      </c>
      <c r="N718" s="12" t="s">
        <v>71</v>
      </c>
      <c r="O718" s="96">
        <v>1604</v>
      </c>
      <c r="P718" s="12" t="s">
        <v>90</v>
      </c>
      <c r="Q718" s="17">
        <v>3700000</v>
      </c>
      <c r="R718" s="12" t="s">
        <v>56</v>
      </c>
      <c r="S718" s="96">
        <f>Q718/V718</f>
        <v>2306.7331670822941</v>
      </c>
      <c r="T718" s="12" t="s">
        <v>48</v>
      </c>
      <c r="U718" s="96" t="s">
        <v>3</v>
      </c>
      <c r="V718" s="96">
        <f>O718</f>
        <v>1604</v>
      </c>
      <c r="W718" s="96">
        <v>0</v>
      </c>
      <c r="X718" s="16">
        <v>71942.350000000006</v>
      </c>
      <c r="Y718" s="16">
        <v>31129.99</v>
      </c>
      <c r="Z718" s="15" t="s">
        <v>57</v>
      </c>
      <c r="AA718" s="12" t="s">
        <v>58</v>
      </c>
      <c r="AB718" s="12" t="s">
        <v>140</v>
      </c>
      <c r="AC718" s="12" t="s">
        <v>57</v>
      </c>
      <c r="AD718" s="12" t="s">
        <v>57</v>
      </c>
      <c r="AE718" s="12" t="s">
        <v>57</v>
      </c>
      <c r="AF718" s="12" t="s">
        <v>80</v>
      </c>
      <c r="AG718" s="96">
        <v>0</v>
      </c>
      <c r="AH718" s="12" t="s">
        <v>48</v>
      </c>
      <c r="AI718" s="12" t="s">
        <v>48</v>
      </c>
    </row>
    <row r="719" spans="2:35" ht="14.5" x14ac:dyDescent="0.35">
      <c r="B719" s="12" t="s">
        <v>66</v>
      </c>
      <c r="C719" s="12" t="s">
        <v>48</v>
      </c>
      <c r="D719" s="12" t="s">
        <v>49</v>
      </c>
      <c r="E719" s="12" t="s">
        <v>2060</v>
      </c>
      <c r="F719" s="120">
        <v>6676</v>
      </c>
      <c r="G719" s="12" t="s">
        <v>2061</v>
      </c>
      <c r="H719" s="12" t="s">
        <v>2062</v>
      </c>
      <c r="I719" s="12" t="s">
        <v>89</v>
      </c>
      <c r="J719" s="12" t="s">
        <v>66</v>
      </c>
      <c r="K719" s="12" t="s">
        <v>67</v>
      </c>
      <c r="L719" s="12" t="s">
        <v>68</v>
      </c>
      <c r="M719" s="95">
        <v>46947</v>
      </c>
      <c r="N719" s="12" t="s">
        <v>71</v>
      </c>
      <c r="O719" s="96">
        <v>3323</v>
      </c>
      <c r="P719" s="12" t="s">
        <v>90</v>
      </c>
      <c r="Q719" s="17">
        <v>2700000</v>
      </c>
      <c r="R719" s="12" t="s">
        <v>56</v>
      </c>
      <c r="S719" s="96">
        <f>Q719/V719</f>
        <v>812.51880830574783</v>
      </c>
      <c r="T719" s="12" t="s">
        <v>48</v>
      </c>
      <c r="U719" s="96" t="s">
        <v>3</v>
      </c>
      <c r="V719" s="96">
        <f>O719</f>
        <v>3323</v>
      </c>
      <c r="W719" s="96">
        <v>44</v>
      </c>
      <c r="X719" s="16">
        <v>80611.05</v>
      </c>
      <c r="Y719" s="16">
        <v>1932.26</v>
      </c>
      <c r="Z719" s="15" t="s">
        <v>57</v>
      </c>
      <c r="AA719" s="12" t="s">
        <v>58</v>
      </c>
      <c r="AB719" s="12" t="s">
        <v>91</v>
      </c>
      <c r="AC719" s="12" t="s">
        <v>58</v>
      </c>
      <c r="AD719" s="12" t="s">
        <v>57</v>
      </c>
      <c r="AE719" s="12" t="s">
        <v>57</v>
      </c>
      <c r="AF719" s="12" t="s">
        <v>80</v>
      </c>
      <c r="AG719" s="96">
        <v>20</v>
      </c>
      <c r="AH719" s="12" t="s">
        <v>48</v>
      </c>
      <c r="AI719" s="12" t="s">
        <v>48</v>
      </c>
    </row>
    <row r="720" spans="2:35" ht="14.5" x14ac:dyDescent="0.35">
      <c r="B720" s="109" t="s">
        <v>2063</v>
      </c>
      <c r="C720" s="12" t="s">
        <v>48</v>
      </c>
      <c r="D720" s="12" t="s">
        <v>49</v>
      </c>
      <c r="E720" s="12" t="s">
        <v>2060</v>
      </c>
      <c r="F720" s="12" t="s">
        <v>48</v>
      </c>
      <c r="G720" s="94" t="s">
        <v>2064</v>
      </c>
      <c r="H720" s="109" t="s">
        <v>2065</v>
      </c>
      <c r="I720" s="12" t="s">
        <v>53</v>
      </c>
      <c r="J720" s="12" t="s">
        <v>128</v>
      </c>
      <c r="K720" s="12" t="s">
        <v>55</v>
      </c>
      <c r="L720" s="12"/>
      <c r="M720" s="95" t="s">
        <v>48</v>
      </c>
      <c r="N720" s="12"/>
      <c r="O720" s="96" t="s">
        <v>48</v>
      </c>
      <c r="P720" s="12"/>
      <c r="Q720" s="13">
        <v>0</v>
      </c>
      <c r="R720" s="12"/>
      <c r="S720" s="96">
        <v>0</v>
      </c>
      <c r="T720" s="12" t="s">
        <v>48</v>
      </c>
      <c r="U720" s="96">
        <v>0</v>
      </c>
      <c r="V720" s="96">
        <v>0</v>
      </c>
      <c r="W720" s="96">
        <v>0</v>
      </c>
      <c r="X720" s="14">
        <v>0</v>
      </c>
      <c r="Y720" s="14">
        <v>0</v>
      </c>
      <c r="Z720" s="15" t="s">
        <v>57</v>
      </c>
      <c r="AA720" s="12" t="s">
        <v>48</v>
      </c>
      <c r="AB720" s="12" t="s">
        <v>48</v>
      </c>
      <c r="AC720" s="12" t="s">
        <v>58</v>
      </c>
      <c r="AD720" s="12" t="s">
        <v>57</v>
      </c>
      <c r="AE720" s="12" t="s">
        <v>57</v>
      </c>
      <c r="AF720" s="12" t="s">
        <v>59</v>
      </c>
      <c r="AG720" s="96">
        <v>0</v>
      </c>
      <c r="AH720" s="12" t="s">
        <v>48</v>
      </c>
      <c r="AI720" s="12" t="s">
        <v>48</v>
      </c>
    </row>
    <row r="721" spans="2:35" ht="14.5" x14ac:dyDescent="0.35">
      <c r="B721" s="109" t="s">
        <v>2066</v>
      </c>
      <c r="C721" s="12" t="s">
        <v>48</v>
      </c>
      <c r="D721" s="12" t="s">
        <v>49</v>
      </c>
      <c r="E721" s="12" t="s">
        <v>2060</v>
      </c>
      <c r="F721" s="12" t="s">
        <v>48</v>
      </c>
      <c r="G721" s="94" t="s">
        <v>2067</v>
      </c>
      <c r="H721" s="107" t="s">
        <v>2068</v>
      </c>
      <c r="I721" s="12" t="s">
        <v>53</v>
      </c>
      <c r="J721" s="12" t="s">
        <v>128</v>
      </c>
      <c r="K721" s="12" t="s">
        <v>67</v>
      </c>
      <c r="L721" s="12" t="s">
        <v>68</v>
      </c>
      <c r="M721" s="95">
        <v>46199</v>
      </c>
      <c r="N721" s="12" t="s">
        <v>71</v>
      </c>
      <c r="O721" s="96" t="s">
        <v>48</v>
      </c>
      <c r="P721" s="12"/>
      <c r="Q721" s="13">
        <v>361612</v>
      </c>
      <c r="R721" s="12" t="s">
        <v>56</v>
      </c>
      <c r="S721" s="96">
        <f t="shared" ref="S721:S726" si="23">Q721/V721</f>
        <v>283.17306186374316</v>
      </c>
      <c r="T721" s="12" t="s">
        <v>48</v>
      </c>
      <c r="U721" s="13" t="s">
        <v>3</v>
      </c>
      <c r="V721" s="96">
        <v>1277</v>
      </c>
      <c r="W721" s="96">
        <v>9</v>
      </c>
      <c r="X721" s="14">
        <v>198276.76</v>
      </c>
      <c r="Y721" s="14">
        <v>143579.22</v>
      </c>
      <c r="Z721" s="15" t="s">
        <v>57</v>
      </c>
      <c r="AA721" s="12" t="s">
        <v>48</v>
      </c>
      <c r="AB721" s="12" t="s">
        <v>48</v>
      </c>
      <c r="AC721" s="12" t="s">
        <v>58</v>
      </c>
      <c r="AD721" s="12" t="s">
        <v>2</v>
      </c>
      <c r="AE721" s="12" t="s">
        <v>2</v>
      </c>
      <c r="AF721" s="12" t="s">
        <v>80</v>
      </c>
      <c r="AG721" s="118">
        <v>9</v>
      </c>
      <c r="AH721" s="12" t="s">
        <v>48</v>
      </c>
      <c r="AI721" s="12" t="s">
        <v>48</v>
      </c>
    </row>
    <row r="722" spans="2:35" ht="14.5" x14ac:dyDescent="0.35">
      <c r="B722" s="109" t="s">
        <v>2069</v>
      </c>
      <c r="C722" s="12" t="s">
        <v>48</v>
      </c>
      <c r="D722" s="12" t="s">
        <v>49</v>
      </c>
      <c r="E722" s="12" t="s">
        <v>2060</v>
      </c>
      <c r="F722" s="12" t="s">
        <v>48</v>
      </c>
      <c r="G722" s="94" t="s">
        <v>2070</v>
      </c>
      <c r="H722" s="107" t="s">
        <v>2071</v>
      </c>
      <c r="I722" s="12" t="s">
        <v>53</v>
      </c>
      <c r="J722" s="12" t="s">
        <v>298</v>
      </c>
      <c r="K722" s="12" t="s">
        <v>67</v>
      </c>
      <c r="L722" s="12" t="s">
        <v>614</v>
      </c>
      <c r="M722" s="95">
        <v>45441</v>
      </c>
      <c r="N722" s="12" t="s">
        <v>72</v>
      </c>
      <c r="O722" s="96" t="s">
        <v>48</v>
      </c>
      <c r="P722" s="12"/>
      <c r="Q722" s="13">
        <f t="shared" ref="Q722:Q724" si="24">X722</f>
        <v>622864.35</v>
      </c>
      <c r="R722" s="12" t="s">
        <v>72</v>
      </c>
      <c r="S722" s="96">
        <f t="shared" si="23"/>
        <v>617.30857284440037</v>
      </c>
      <c r="T722" s="12" t="s">
        <v>48</v>
      </c>
      <c r="U722" s="13">
        <v>3675</v>
      </c>
      <c r="V722" s="96">
        <v>1009</v>
      </c>
      <c r="W722" s="96">
        <v>3</v>
      </c>
      <c r="X722" s="23">
        <v>622864.35</v>
      </c>
      <c r="Y722" s="23">
        <v>0</v>
      </c>
      <c r="Z722" s="16" t="s">
        <v>58</v>
      </c>
      <c r="AA722" s="12" t="s">
        <v>48</v>
      </c>
      <c r="AB722" s="12" t="s">
        <v>48</v>
      </c>
      <c r="AC722" s="12" t="s">
        <v>58</v>
      </c>
      <c r="AD722" s="12" t="s">
        <v>57</v>
      </c>
      <c r="AE722" s="12" t="s">
        <v>57</v>
      </c>
      <c r="AF722" s="12" t="s">
        <v>80</v>
      </c>
      <c r="AG722" s="118">
        <v>3</v>
      </c>
      <c r="AH722" s="12" t="s">
        <v>48</v>
      </c>
      <c r="AI722" s="12" t="s">
        <v>48</v>
      </c>
    </row>
    <row r="723" spans="2:35" ht="14.5" x14ac:dyDescent="0.35">
      <c r="B723" s="109" t="s">
        <v>2072</v>
      </c>
      <c r="C723" s="12" t="s">
        <v>48</v>
      </c>
      <c r="D723" s="12" t="s">
        <v>49</v>
      </c>
      <c r="E723" s="12" t="s">
        <v>2060</v>
      </c>
      <c r="F723" s="12" t="s">
        <v>48</v>
      </c>
      <c r="G723" s="94" t="s">
        <v>2073</v>
      </c>
      <c r="H723" s="109" t="s">
        <v>2074</v>
      </c>
      <c r="I723" s="12" t="s">
        <v>53</v>
      </c>
      <c r="J723" s="12" t="s">
        <v>128</v>
      </c>
      <c r="K723" s="12" t="s">
        <v>294</v>
      </c>
      <c r="L723" s="12" t="s">
        <v>614</v>
      </c>
      <c r="M723" s="95">
        <v>45511</v>
      </c>
      <c r="N723" s="12" t="s">
        <v>72</v>
      </c>
      <c r="O723" s="96" t="s">
        <v>48</v>
      </c>
      <c r="P723" s="12"/>
      <c r="Q723" s="13">
        <f t="shared" si="24"/>
        <v>650698.15</v>
      </c>
      <c r="R723" s="12" t="s">
        <v>72</v>
      </c>
      <c r="S723" s="96">
        <f t="shared" si="23"/>
        <v>502.08190586419755</v>
      </c>
      <c r="T723" s="12" t="s">
        <v>48</v>
      </c>
      <c r="U723" s="13">
        <v>4629</v>
      </c>
      <c r="V723" s="96">
        <v>1296</v>
      </c>
      <c r="W723" s="96">
        <v>6</v>
      </c>
      <c r="X723" s="14">
        <v>650698.15</v>
      </c>
      <c r="Y723" s="14">
        <v>25923.4</v>
      </c>
      <c r="Z723" s="16" t="s">
        <v>58</v>
      </c>
      <c r="AA723" s="12" t="s">
        <v>48</v>
      </c>
      <c r="AB723" s="12" t="s">
        <v>48</v>
      </c>
      <c r="AC723" s="12" t="s">
        <v>58</v>
      </c>
      <c r="AD723" s="12" t="s">
        <v>57</v>
      </c>
      <c r="AE723" s="12" t="s">
        <v>57</v>
      </c>
      <c r="AF723" s="12" t="s">
        <v>59</v>
      </c>
      <c r="AG723" s="118">
        <v>5</v>
      </c>
      <c r="AH723" s="12" t="s">
        <v>48</v>
      </c>
      <c r="AI723" s="12" t="s">
        <v>48</v>
      </c>
    </row>
    <row r="724" spans="2:35" ht="14.5" x14ac:dyDescent="0.35">
      <c r="B724" s="109" t="s">
        <v>2075</v>
      </c>
      <c r="C724" s="12" t="s">
        <v>48</v>
      </c>
      <c r="D724" s="12" t="s">
        <v>49</v>
      </c>
      <c r="E724" s="12" t="s">
        <v>2060</v>
      </c>
      <c r="F724" s="12" t="s">
        <v>48</v>
      </c>
      <c r="G724" s="94" t="s">
        <v>2076</v>
      </c>
      <c r="H724" s="107" t="s">
        <v>2077</v>
      </c>
      <c r="I724" s="12" t="s">
        <v>53</v>
      </c>
      <c r="J724" s="12" t="s">
        <v>128</v>
      </c>
      <c r="K724" s="12" t="s">
        <v>67</v>
      </c>
      <c r="L724" s="12" t="s">
        <v>637</v>
      </c>
      <c r="M724" s="95">
        <v>45882</v>
      </c>
      <c r="N724" s="12" t="s">
        <v>72</v>
      </c>
      <c r="O724" s="96" t="s">
        <v>48</v>
      </c>
      <c r="P724" s="12"/>
      <c r="Q724" s="13">
        <f t="shared" si="24"/>
        <v>560466.94999999995</v>
      </c>
      <c r="R724" s="12" t="s">
        <v>72</v>
      </c>
      <c r="S724" s="96">
        <f t="shared" si="23"/>
        <v>373.89389593062037</v>
      </c>
      <c r="T724" s="12" t="s">
        <v>48</v>
      </c>
      <c r="U724" s="13">
        <v>1065</v>
      </c>
      <c r="V724" s="96">
        <v>1499</v>
      </c>
      <c r="W724" s="96">
        <v>24</v>
      </c>
      <c r="X724" s="14">
        <v>560466.94999999995</v>
      </c>
      <c r="Y724" s="14">
        <v>546235.24</v>
      </c>
      <c r="Z724" s="15" t="s">
        <v>57</v>
      </c>
      <c r="AA724" s="12" t="s">
        <v>48</v>
      </c>
      <c r="AB724" s="12" t="s">
        <v>48</v>
      </c>
      <c r="AC724" s="12" t="s">
        <v>58</v>
      </c>
      <c r="AD724" s="12" t="s">
        <v>57</v>
      </c>
      <c r="AE724" s="12" t="s">
        <v>57</v>
      </c>
      <c r="AF724" s="12" t="s">
        <v>80</v>
      </c>
      <c r="AG724" s="118">
        <v>6</v>
      </c>
      <c r="AH724" s="12" t="s">
        <v>48</v>
      </c>
      <c r="AI724" s="12" t="s">
        <v>48</v>
      </c>
    </row>
    <row r="725" spans="2:35" ht="14.5" x14ac:dyDescent="0.35">
      <c r="B725" s="109" t="s">
        <v>634</v>
      </c>
      <c r="C725" s="12" t="s">
        <v>48</v>
      </c>
      <c r="D725" s="12" t="s">
        <v>49</v>
      </c>
      <c r="E725" s="12" t="s">
        <v>2060</v>
      </c>
      <c r="F725" s="12" t="s">
        <v>48</v>
      </c>
      <c r="G725" s="94" t="s">
        <v>2078</v>
      </c>
      <c r="H725" s="107" t="s">
        <v>2079</v>
      </c>
      <c r="I725" s="12" t="s">
        <v>53</v>
      </c>
      <c r="J725" s="12" t="s">
        <v>128</v>
      </c>
      <c r="K725" s="12" t="s">
        <v>55</v>
      </c>
      <c r="L725" s="12"/>
      <c r="M725" s="95" t="s">
        <v>48</v>
      </c>
      <c r="N725" s="12"/>
      <c r="O725" s="96" t="s">
        <v>48</v>
      </c>
      <c r="P725" s="12"/>
      <c r="Q725" s="13">
        <v>250987</v>
      </c>
      <c r="R725" s="12" t="s">
        <v>56</v>
      </c>
      <c r="S725" s="96">
        <f t="shared" si="23"/>
        <v>520.71991701244815</v>
      </c>
      <c r="T725" s="12" t="s">
        <v>48</v>
      </c>
      <c r="U725" s="96">
        <v>0</v>
      </c>
      <c r="V725" s="96">
        <v>482</v>
      </c>
      <c r="W725" s="96">
        <v>0</v>
      </c>
      <c r="X725" s="14">
        <v>0</v>
      </c>
      <c r="Y725" s="14">
        <v>0</v>
      </c>
      <c r="Z725" s="15" t="s">
        <v>57</v>
      </c>
      <c r="AA725" s="12" t="s">
        <v>48</v>
      </c>
      <c r="AB725" s="12" t="s">
        <v>48</v>
      </c>
      <c r="AC725" s="12" t="s">
        <v>58</v>
      </c>
      <c r="AD725" s="12" t="s">
        <v>57</v>
      </c>
      <c r="AE725" s="12" t="s">
        <v>57</v>
      </c>
      <c r="AF725" s="12" t="s">
        <v>80</v>
      </c>
      <c r="AG725" s="96">
        <v>3</v>
      </c>
      <c r="AH725" s="12" t="s">
        <v>48</v>
      </c>
      <c r="AI725" s="12" t="s">
        <v>48</v>
      </c>
    </row>
    <row r="726" spans="2:35" ht="14.5" x14ac:dyDescent="0.35">
      <c r="B726" s="107" t="s">
        <v>2080</v>
      </c>
      <c r="C726" s="12" t="s">
        <v>48</v>
      </c>
      <c r="D726" s="12" t="s">
        <v>386</v>
      </c>
      <c r="E726" s="12" t="s">
        <v>2060</v>
      </c>
      <c r="F726" s="12" t="s">
        <v>48</v>
      </c>
      <c r="G726" s="94" t="s">
        <v>2081</v>
      </c>
      <c r="H726" s="109" t="s">
        <v>2082</v>
      </c>
      <c r="I726" s="12" t="s">
        <v>53</v>
      </c>
      <c r="J726" s="12"/>
      <c r="K726" s="12" t="s">
        <v>294</v>
      </c>
      <c r="L726" s="12" t="s">
        <v>84</v>
      </c>
      <c r="M726" s="95">
        <v>45728</v>
      </c>
      <c r="N726" s="12" t="s">
        <v>71</v>
      </c>
      <c r="O726" s="96" t="s">
        <v>48</v>
      </c>
      <c r="P726" s="12"/>
      <c r="Q726" s="13">
        <v>463315.98</v>
      </c>
      <c r="R726" s="12" t="s">
        <v>56</v>
      </c>
      <c r="S726" s="96">
        <f t="shared" si="23"/>
        <v>721.67598130841122</v>
      </c>
      <c r="T726" s="12" t="s">
        <v>48</v>
      </c>
      <c r="U726" s="13" t="s">
        <v>3</v>
      </c>
      <c r="V726" s="96">
        <v>642</v>
      </c>
      <c r="W726" s="96">
        <v>1</v>
      </c>
      <c r="X726" s="14">
        <v>395792.52</v>
      </c>
      <c r="Y726" s="14">
        <v>927</v>
      </c>
      <c r="Z726" s="15" t="s">
        <v>57</v>
      </c>
      <c r="AA726" s="12" t="s">
        <v>48</v>
      </c>
      <c r="AB726" s="12" t="s">
        <v>48</v>
      </c>
      <c r="AC726" s="12" t="s">
        <v>58</v>
      </c>
      <c r="AD726" s="12" t="s">
        <v>57</v>
      </c>
      <c r="AE726" s="12" t="s">
        <v>57</v>
      </c>
      <c r="AF726" s="12" t="s">
        <v>59</v>
      </c>
      <c r="AG726" s="118">
        <v>2</v>
      </c>
      <c r="AH726" s="12" t="s">
        <v>48</v>
      </c>
      <c r="AI726" s="12" t="s">
        <v>48</v>
      </c>
    </row>
    <row r="727" spans="2:35" ht="14.5" x14ac:dyDescent="0.35">
      <c r="B727" s="107" t="s">
        <v>120</v>
      </c>
      <c r="C727" s="12" t="s">
        <v>48</v>
      </c>
      <c r="D727" s="12" t="s">
        <v>49</v>
      </c>
      <c r="E727" s="12" t="s">
        <v>2060</v>
      </c>
      <c r="F727" s="12" t="s">
        <v>48</v>
      </c>
      <c r="G727" s="94" t="s">
        <v>2083</v>
      </c>
      <c r="H727" s="108" t="s">
        <v>2084</v>
      </c>
      <c r="I727" s="12" t="s">
        <v>53</v>
      </c>
      <c r="J727" s="12"/>
      <c r="K727" s="12" t="s">
        <v>593</v>
      </c>
      <c r="L727" s="12"/>
      <c r="M727" s="95" t="s">
        <v>48</v>
      </c>
      <c r="N727" s="12"/>
      <c r="O727" s="96" t="s">
        <v>48</v>
      </c>
      <c r="P727" s="12"/>
      <c r="Q727" s="13">
        <v>0</v>
      </c>
      <c r="R727" s="12"/>
      <c r="S727" s="96">
        <v>0</v>
      </c>
      <c r="T727" s="12" t="s">
        <v>48</v>
      </c>
      <c r="U727" s="96">
        <v>0</v>
      </c>
      <c r="V727" s="96">
        <v>752</v>
      </c>
      <c r="W727" s="96">
        <v>0</v>
      </c>
      <c r="X727" s="14">
        <v>0</v>
      </c>
      <c r="Y727" s="14">
        <v>0</v>
      </c>
      <c r="Z727" s="15" t="s">
        <v>57</v>
      </c>
      <c r="AA727" s="12" t="s">
        <v>48</v>
      </c>
      <c r="AB727" s="12" t="s">
        <v>48</v>
      </c>
      <c r="AC727" s="12" t="s">
        <v>58</v>
      </c>
      <c r="AD727" s="12" t="s">
        <v>57</v>
      </c>
      <c r="AE727" s="12" t="s">
        <v>57</v>
      </c>
      <c r="AF727" s="12" t="s">
        <v>80</v>
      </c>
      <c r="AG727" s="96">
        <v>3</v>
      </c>
      <c r="AH727" s="12" t="s">
        <v>48</v>
      </c>
      <c r="AI727" s="12" t="s">
        <v>48</v>
      </c>
    </row>
    <row r="728" spans="2:35" ht="14.5" x14ac:dyDescent="0.35">
      <c r="B728" s="107" t="s">
        <v>2085</v>
      </c>
      <c r="C728" s="12" t="s">
        <v>48</v>
      </c>
      <c r="D728" s="12" t="s">
        <v>62</v>
      </c>
      <c r="E728" s="12" t="s">
        <v>2060</v>
      </c>
      <c r="F728" s="12" t="s">
        <v>48</v>
      </c>
      <c r="G728" s="94" t="s">
        <v>2086</v>
      </c>
      <c r="H728" s="107" t="s">
        <v>2087</v>
      </c>
      <c r="I728" s="12" t="s">
        <v>78</v>
      </c>
      <c r="J728" s="12" t="s">
        <v>128</v>
      </c>
      <c r="K728" s="12" t="s">
        <v>67</v>
      </c>
      <c r="L728" s="12" t="s">
        <v>614</v>
      </c>
      <c r="M728" s="95">
        <v>45307</v>
      </c>
      <c r="N728" s="12" t="s">
        <v>72</v>
      </c>
      <c r="O728" s="96" t="s">
        <v>48</v>
      </c>
      <c r="P728" s="12"/>
      <c r="Q728" s="17">
        <f>X728</f>
        <v>242976.89</v>
      </c>
      <c r="R728" s="12" t="s">
        <v>72</v>
      </c>
      <c r="S728" s="96">
        <f>Q728/V728</f>
        <v>3573.1895588235298</v>
      </c>
      <c r="T728" s="12"/>
      <c r="U728" s="118">
        <v>0</v>
      </c>
      <c r="V728" s="96">
        <v>68</v>
      </c>
      <c r="W728" s="96">
        <v>4</v>
      </c>
      <c r="X728" s="14">
        <v>242976.89</v>
      </c>
      <c r="Y728" s="14">
        <v>0</v>
      </c>
      <c r="Z728" s="15" t="s">
        <v>58</v>
      </c>
      <c r="AA728" s="12"/>
      <c r="AB728" s="12"/>
      <c r="AC728" s="12" t="s">
        <v>58</v>
      </c>
      <c r="AD728" s="12" t="s">
        <v>57</v>
      </c>
      <c r="AE728" s="12" t="s">
        <v>57</v>
      </c>
      <c r="AF728" s="12" t="s">
        <v>59</v>
      </c>
      <c r="AG728" s="96">
        <v>3</v>
      </c>
      <c r="AH728" s="12" t="s">
        <v>48</v>
      </c>
      <c r="AI728" s="12" t="s">
        <v>48</v>
      </c>
    </row>
    <row r="729" spans="2:35" ht="14.5" x14ac:dyDescent="0.35">
      <c r="B729" s="107" t="s">
        <v>120</v>
      </c>
      <c r="C729" s="12" t="s">
        <v>48</v>
      </c>
      <c r="D729" s="12" t="s">
        <v>386</v>
      </c>
      <c r="E729" s="12" t="s">
        <v>2060</v>
      </c>
      <c r="F729" s="12" t="s">
        <v>48</v>
      </c>
      <c r="G729" s="94" t="s">
        <v>2088</v>
      </c>
      <c r="H729" s="107" t="s">
        <v>2089</v>
      </c>
      <c r="I729" s="12" t="s">
        <v>78</v>
      </c>
      <c r="J729" s="12"/>
      <c r="K729" s="12" t="s">
        <v>67</v>
      </c>
      <c r="L729" s="12" t="s">
        <v>68</v>
      </c>
      <c r="M729" s="95">
        <v>45394</v>
      </c>
      <c r="N729" s="12" t="s">
        <v>71</v>
      </c>
      <c r="O729" s="96" t="s">
        <v>48</v>
      </c>
      <c r="P729" s="12"/>
      <c r="Q729" s="17">
        <v>0</v>
      </c>
      <c r="R729" s="12" t="s">
        <v>56</v>
      </c>
      <c r="S729" s="96">
        <v>0</v>
      </c>
      <c r="T729" s="12" t="s">
        <v>48</v>
      </c>
      <c r="U729" s="118" t="s">
        <v>3</v>
      </c>
      <c r="V729" s="96">
        <v>0</v>
      </c>
      <c r="W729" s="96">
        <v>0</v>
      </c>
      <c r="X729" s="14">
        <v>0</v>
      </c>
      <c r="Y729" s="14">
        <v>0</v>
      </c>
      <c r="Z729" s="15" t="s">
        <v>57</v>
      </c>
      <c r="AA729" s="12"/>
      <c r="AB729" s="12"/>
      <c r="AC729" s="12" t="s">
        <v>57</v>
      </c>
      <c r="AD729" s="12" t="s">
        <v>57</v>
      </c>
      <c r="AE729" s="12" t="s">
        <v>57</v>
      </c>
      <c r="AF729" s="12" t="s">
        <v>59</v>
      </c>
      <c r="AG729" s="96">
        <v>0</v>
      </c>
      <c r="AH729" s="12" t="s">
        <v>48</v>
      </c>
      <c r="AI729" s="12" t="s">
        <v>48</v>
      </c>
    </row>
    <row r="730" spans="2:35" ht="14.5" x14ac:dyDescent="0.35">
      <c r="B730" s="107" t="s">
        <v>2063</v>
      </c>
      <c r="C730" s="12" t="s">
        <v>48</v>
      </c>
      <c r="D730" s="12" t="s">
        <v>49</v>
      </c>
      <c r="E730" s="12" t="s">
        <v>2060</v>
      </c>
      <c r="F730" s="12" t="s">
        <v>48</v>
      </c>
      <c r="G730" s="12" t="s">
        <v>2090</v>
      </c>
      <c r="H730" s="107" t="s">
        <v>2065</v>
      </c>
      <c r="I730" s="12" t="s">
        <v>78</v>
      </c>
      <c r="J730" s="12" t="s">
        <v>128</v>
      </c>
      <c r="K730" s="12" t="s">
        <v>55</v>
      </c>
      <c r="L730" s="12"/>
      <c r="M730" s="95" t="s">
        <v>48</v>
      </c>
      <c r="N730" s="12"/>
      <c r="O730" s="96" t="s">
        <v>48</v>
      </c>
      <c r="P730" s="12"/>
      <c r="Q730" s="13">
        <v>0</v>
      </c>
      <c r="R730" s="12"/>
      <c r="S730" s="96">
        <v>0</v>
      </c>
      <c r="T730" s="12" t="s">
        <v>48</v>
      </c>
      <c r="U730" s="96">
        <v>0</v>
      </c>
      <c r="V730" s="96">
        <v>0</v>
      </c>
      <c r="W730" s="96">
        <v>0</v>
      </c>
      <c r="X730" s="14">
        <v>0</v>
      </c>
      <c r="Y730" s="14">
        <v>0</v>
      </c>
      <c r="Z730" s="15" t="s">
        <v>57</v>
      </c>
      <c r="AA730" s="12" t="s">
        <v>48</v>
      </c>
      <c r="AB730" s="12" t="s">
        <v>48</v>
      </c>
      <c r="AC730" s="12" t="s">
        <v>57</v>
      </c>
      <c r="AD730" s="12" t="s">
        <v>57</v>
      </c>
      <c r="AE730" s="12" t="s">
        <v>57</v>
      </c>
      <c r="AF730" s="12" t="s">
        <v>80</v>
      </c>
      <c r="AG730" s="96">
        <v>0</v>
      </c>
      <c r="AH730" s="12" t="s">
        <v>48</v>
      </c>
      <c r="AI730" s="12" t="s">
        <v>48</v>
      </c>
    </row>
    <row r="731" spans="2:35" ht="14.5" x14ac:dyDescent="0.35">
      <c r="B731" s="107" t="s">
        <v>772</v>
      </c>
      <c r="C731" s="12" t="s">
        <v>48</v>
      </c>
      <c r="D731" s="12" t="s">
        <v>386</v>
      </c>
      <c r="E731" s="12" t="s">
        <v>2060</v>
      </c>
      <c r="F731" s="12" t="s">
        <v>48</v>
      </c>
      <c r="G731" s="12" t="s">
        <v>2091</v>
      </c>
      <c r="H731" s="107" t="s">
        <v>2092</v>
      </c>
      <c r="I731" s="12" t="s">
        <v>78</v>
      </c>
      <c r="J731" s="12" t="s">
        <v>54</v>
      </c>
      <c r="K731" s="12" t="s">
        <v>55</v>
      </c>
      <c r="L731" s="12"/>
      <c r="M731" s="95" t="s">
        <v>48</v>
      </c>
      <c r="N731" s="12"/>
      <c r="O731" s="96" t="s">
        <v>48</v>
      </c>
      <c r="P731" s="12"/>
      <c r="Q731" s="13">
        <v>0</v>
      </c>
      <c r="R731" s="12"/>
      <c r="S731" s="96">
        <v>0</v>
      </c>
      <c r="T731" s="12" t="s">
        <v>48</v>
      </c>
      <c r="U731" s="96">
        <v>0</v>
      </c>
      <c r="V731" s="96">
        <v>0</v>
      </c>
      <c r="W731" s="96">
        <v>0</v>
      </c>
      <c r="X731" s="14">
        <v>0</v>
      </c>
      <c r="Y731" s="14">
        <v>0</v>
      </c>
      <c r="Z731" s="15" t="s">
        <v>57</v>
      </c>
      <c r="AA731" s="12" t="s">
        <v>48</v>
      </c>
      <c r="AB731" s="12" t="s">
        <v>48</v>
      </c>
      <c r="AC731" s="12" t="s">
        <v>57</v>
      </c>
      <c r="AD731" s="12" t="s">
        <v>57</v>
      </c>
      <c r="AE731" s="12" t="s">
        <v>57</v>
      </c>
      <c r="AF731" s="12" t="s">
        <v>80</v>
      </c>
      <c r="AG731" s="96">
        <v>0</v>
      </c>
      <c r="AH731" s="12" t="s">
        <v>48</v>
      </c>
      <c r="AI731" s="12" t="s">
        <v>48</v>
      </c>
    </row>
    <row r="732" spans="2:35" ht="14.5" x14ac:dyDescent="0.35">
      <c r="B732" s="107" t="s">
        <v>2093</v>
      </c>
      <c r="C732" s="12" t="s">
        <v>48</v>
      </c>
      <c r="D732" s="12" t="s">
        <v>49</v>
      </c>
      <c r="E732" s="12" t="s">
        <v>2060</v>
      </c>
      <c r="F732" s="12" t="s">
        <v>48</v>
      </c>
      <c r="G732" s="12" t="s">
        <v>2094</v>
      </c>
      <c r="H732" s="107" t="s">
        <v>2089</v>
      </c>
      <c r="I732" s="12" t="s">
        <v>78</v>
      </c>
      <c r="J732" s="12" t="s">
        <v>79</v>
      </c>
      <c r="K732" s="12" t="s">
        <v>294</v>
      </c>
      <c r="L732" s="12" t="s">
        <v>68</v>
      </c>
      <c r="M732" s="95">
        <v>46203</v>
      </c>
      <c r="N732" s="12" t="s">
        <v>71</v>
      </c>
      <c r="O732" s="96" t="s">
        <v>48</v>
      </c>
      <c r="P732" s="12"/>
      <c r="Q732" s="13">
        <v>321726.21000000002</v>
      </c>
      <c r="R732" s="12" t="s">
        <v>56</v>
      </c>
      <c r="S732" s="96">
        <f>Q732/V732</f>
        <v>443.14904958677687</v>
      </c>
      <c r="T732" s="12" t="s">
        <v>48</v>
      </c>
      <c r="U732" s="96">
        <v>837</v>
      </c>
      <c r="V732" s="96">
        <v>726</v>
      </c>
      <c r="W732" s="96">
        <v>4</v>
      </c>
      <c r="X732" s="14">
        <v>4614</v>
      </c>
      <c r="Y732" s="14">
        <v>0</v>
      </c>
      <c r="Z732" s="15" t="s">
        <v>57</v>
      </c>
      <c r="AA732" s="12" t="s">
        <v>48</v>
      </c>
      <c r="AB732" s="12" t="s">
        <v>48</v>
      </c>
      <c r="AC732" s="12" t="s">
        <v>57</v>
      </c>
      <c r="AD732" s="12" t="s">
        <v>57</v>
      </c>
      <c r="AE732" s="12" t="s">
        <v>57</v>
      </c>
      <c r="AF732" s="12" t="s">
        <v>80</v>
      </c>
      <c r="AG732" s="96">
        <v>6</v>
      </c>
      <c r="AH732" s="12" t="s">
        <v>48</v>
      </c>
      <c r="AI732" s="12" t="s">
        <v>48</v>
      </c>
    </row>
    <row r="733" spans="2:35" ht="14.5" x14ac:dyDescent="0.35">
      <c r="B733" s="107" t="s">
        <v>2095</v>
      </c>
      <c r="C733" s="12" t="s">
        <v>48</v>
      </c>
      <c r="D733" s="12" t="s">
        <v>386</v>
      </c>
      <c r="E733" s="12" t="s">
        <v>2060</v>
      </c>
      <c r="F733" s="12" t="s">
        <v>48</v>
      </c>
      <c r="G733" s="12" t="s">
        <v>2096</v>
      </c>
      <c r="H733" s="107" t="s">
        <v>2097</v>
      </c>
      <c r="I733" s="12" t="s">
        <v>78</v>
      </c>
      <c r="J733" s="12" t="s">
        <v>54</v>
      </c>
      <c r="K733" s="12" t="s">
        <v>67</v>
      </c>
      <c r="L733" s="12" t="s">
        <v>119</v>
      </c>
      <c r="M733" s="95">
        <v>45118</v>
      </c>
      <c r="N733" s="12" t="s">
        <v>72</v>
      </c>
      <c r="O733" s="96" t="s">
        <v>48</v>
      </c>
      <c r="P733" s="12"/>
      <c r="Q733" s="13">
        <f>X733</f>
        <v>429236.41</v>
      </c>
      <c r="R733" s="12" t="s">
        <v>72</v>
      </c>
      <c r="S733" s="96">
        <f>Q733/V733</f>
        <v>352.99046874999999</v>
      </c>
      <c r="T733" s="12" t="s">
        <v>48</v>
      </c>
      <c r="U733" s="13">
        <v>3294</v>
      </c>
      <c r="V733" s="96">
        <v>1216</v>
      </c>
      <c r="W733" s="96">
        <v>3</v>
      </c>
      <c r="X733" s="18">
        <v>429236.41</v>
      </c>
      <c r="Y733" s="18">
        <v>0</v>
      </c>
      <c r="Z733" s="16" t="s">
        <v>58</v>
      </c>
      <c r="AA733" s="12" t="s">
        <v>48</v>
      </c>
      <c r="AB733" s="12" t="s">
        <v>48</v>
      </c>
      <c r="AC733" s="12" t="s">
        <v>57</v>
      </c>
      <c r="AD733" s="12" t="s">
        <v>57</v>
      </c>
      <c r="AE733" s="12" t="s">
        <v>57</v>
      </c>
      <c r="AF733" s="12" t="s">
        <v>80</v>
      </c>
      <c r="AG733" s="96">
        <v>8</v>
      </c>
      <c r="AH733" s="12" t="s">
        <v>48</v>
      </c>
      <c r="AI733" s="12" t="s">
        <v>48</v>
      </c>
    </row>
    <row r="734" spans="2:35" ht="14.5" x14ac:dyDescent="0.35">
      <c r="B734" s="107" t="s">
        <v>2098</v>
      </c>
      <c r="C734" s="12" t="s">
        <v>48</v>
      </c>
      <c r="D734" s="12" t="s">
        <v>49</v>
      </c>
      <c r="E734" s="12" t="s">
        <v>2060</v>
      </c>
      <c r="F734" s="12" t="s">
        <v>48</v>
      </c>
      <c r="G734" s="12" t="s">
        <v>2099</v>
      </c>
      <c r="H734" s="107" t="s">
        <v>2100</v>
      </c>
      <c r="I734" s="12" t="s">
        <v>78</v>
      </c>
      <c r="J734" s="12" t="s">
        <v>79</v>
      </c>
      <c r="K734" s="12" t="s">
        <v>67</v>
      </c>
      <c r="L734" s="12" t="s">
        <v>119</v>
      </c>
      <c r="M734" s="95">
        <v>45756</v>
      </c>
      <c r="N734" s="12" t="s">
        <v>72</v>
      </c>
      <c r="O734" s="96" t="s">
        <v>48</v>
      </c>
      <c r="P734" s="12"/>
      <c r="Q734" s="13">
        <f>X734</f>
        <v>338894.04</v>
      </c>
      <c r="R734" s="12" t="s">
        <v>72</v>
      </c>
      <c r="S734" s="96">
        <f>Q734/V734</f>
        <v>349.73585139318885</v>
      </c>
      <c r="T734" s="12" t="s">
        <v>48</v>
      </c>
      <c r="U734" s="96">
        <v>0</v>
      </c>
      <c r="V734" s="96">
        <v>969</v>
      </c>
      <c r="W734" s="96">
        <v>7</v>
      </c>
      <c r="X734" s="14">
        <v>338894.04</v>
      </c>
      <c r="Y734" s="14">
        <v>332984.61</v>
      </c>
      <c r="Z734" s="15" t="s">
        <v>57</v>
      </c>
      <c r="AA734" s="12" t="s">
        <v>48</v>
      </c>
      <c r="AB734" s="12" t="s">
        <v>48</v>
      </c>
      <c r="AC734" s="12" t="s">
        <v>57</v>
      </c>
      <c r="AD734" s="12" t="s">
        <v>57</v>
      </c>
      <c r="AE734" s="12" t="s">
        <v>57</v>
      </c>
      <c r="AF734" s="12" t="s">
        <v>80</v>
      </c>
      <c r="AG734" s="96">
        <v>3</v>
      </c>
      <c r="AH734" s="12" t="s">
        <v>48</v>
      </c>
      <c r="AI734" s="12" t="s">
        <v>48</v>
      </c>
    </row>
    <row r="735" spans="2:35" ht="14.5" x14ac:dyDescent="0.35">
      <c r="B735" s="107" t="s">
        <v>2101</v>
      </c>
      <c r="C735" s="12" t="s">
        <v>48</v>
      </c>
      <c r="D735" s="12" t="s">
        <v>49</v>
      </c>
      <c r="E735" s="12" t="s">
        <v>2060</v>
      </c>
      <c r="F735" s="12" t="s">
        <v>48</v>
      </c>
      <c r="G735" s="12" t="s">
        <v>2102</v>
      </c>
      <c r="H735" s="107" t="s">
        <v>2103</v>
      </c>
      <c r="I735" s="12" t="s">
        <v>78</v>
      </c>
      <c r="J735" s="12" t="s">
        <v>128</v>
      </c>
      <c r="K735" s="12" t="s">
        <v>294</v>
      </c>
      <c r="L735" s="12" t="s">
        <v>68</v>
      </c>
      <c r="M735" s="95">
        <v>46112</v>
      </c>
      <c r="N735" s="12" t="s">
        <v>71</v>
      </c>
      <c r="O735" s="96" t="s">
        <v>48</v>
      </c>
      <c r="P735" s="12"/>
      <c r="Q735" s="13">
        <v>251913.54</v>
      </c>
      <c r="R735" s="12" t="s">
        <v>56</v>
      </c>
      <c r="S735" s="96">
        <f>Q735/V735</f>
        <v>740.92217647058828</v>
      </c>
      <c r="T735" s="12" t="s">
        <v>48</v>
      </c>
      <c r="U735" s="96">
        <v>339</v>
      </c>
      <c r="V735" s="96">
        <v>340</v>
      </c>
      <c r="W735" s="96">
        <v>0</v>
      </c>
      <c r="X735" s="14">
        <v>3180.3599999999997</v>
      </c>
      <c r="Y735" s="14">
        <v>3180.3599999999997</v>
      </c>
      <c r="Z735" s="15" t="s">
        <v>57</v>
      </c>
      <c r="AA735" s="12" t="s">
        <v>57</v>
      </c>
      <c r="AB735" s="12" t="s">
        <v>48</v>
      </c>
      <c r="AC735" s="12" t="s">
        <v>58</v>
      </c>
      <c r="AD735" s="12" t="s">
        <v>57</v>
      </c>
      <c r="AE735" s="12" t="s">
        <v>57</v>
      </c>
      <c r="AF735" s="12" t="s">
        <v>59</v>
      </c>
      <c r="AG735" s="96">
        <v>2</v>
      </c>
      <c r="AH735" s="12" t="s">
        <v>48</v>
      </c>
      <c r="AI735" s="12" t="s">
        <v>48</v>
      </c>
    </row>
    <row r="736" spans="2:35" ht="14.5" x14ac:dyDescent="0.35">
      <c r="B736" s="107" t="s">
        <v>120</v>
      </c>
      <c r="C736" s="12" t="s">
        <v>48</v>
      </c>
      <c r="D736" s="12" t="s">
        <v>49</v>
      </c>
      <c r="E736" s="12" t="s">
        <v>2060</v>
      </c>
      <c r="F736" s="12" t="s">
        <v>48</v>
      </c>
      <c r="G736" s="12" t="s">
        <v>2104</v>
      </c>
      <c r="H736" s="107" t="s">
        <v>2105</v>
      </c>
      <c r="I736" s="12" t="s">
        <v>78</v>
      </c>
      <c r="J736" s="12"/>
      <c r="K736" s="12" t="s">
        <v>67</v>
      </c>
      <c r="L736" s="12" t="s">
        <v>68</v>
      </c>
      <c r="M736" s="95">
        <v>46814</v>
      </c>
      <c r="N736" s="12" t="s">
        <v>71</v>
      </c>
      <c r="O736" s="96" t="s">
        <v>48</v>
      </c>
      <c r="P736" s="12"/>
      <c r="Q736" s="13">
        <v>0</v>
      </c>
      <c r="R736" s="12" t="s">
        <v>56</v>
      </c>
      <c r="S736" s="96" t="s">
        <v>3</v>
      </c>
      <c r="T736" s="12" t="s">
        <v>48</v>
      </c>
      <c r="U736" s="96" t="s">
        <v>3</v>
      </c>
      <c r="V736" s="96">
        <v>0</v>
      </c>
      <c r="W736" s="96">
        <v>0</v>
      </c>
      <c r="X736" s="14">
        <v>0</v>
      </c>
      <c r="Y736" s="14">
        <v>0</v>
      </c>
      <c r="Z736" s="15" t="s">
        <v>57</v>
      </c>
      <c r="AA736" s="12" t="s">
        <v>48</v>
      </c>
      <c r="AB736" s="12" t="s">
        <v>48</v>
      </c>
      <c r="AC736" s="12" t="s">
        <v>58</v>
      </c>
      <c r="AD736" s="12" t="s">
        <v>2</v>
      </c>
      <c r="AE736" s="12" t="s">
        <v>2</v>
      </c>
      <c r="AF736" s="12" t="s">
        <v>59</v>
      </c>
      <c r="AG736" s="96">
        <v>0</v>
      </c>
      <c r="AH736" s="12" t="s">
        <v>48</v>
      </c>
      <c r="AI736" s="12" t="s">
        <v>48</v>
      </c>
    </row>
    <row r="737" spans="2:35" ht="14.5" x14ac:dyDescent="0.35">
      <c r="B737" s="107" t="s">
        <v>2072</v>
      </c>
      <c r="C737" s="12" t="s">
        <v>48</v>
      </c>
      <c r="D737" s="12" t="s">
        <v>49</v>
      </c>
      <c r="E737" s="12" t="s">
        <v>2060</v>
      </c>
      <c r="F737" s="12" t="s">
        <v>48</v>
      </c>
      <c r="G737" s="94" t="s">
        <v>2106</v>
      </c>
      <c r="H737" s="107" t="s">
        <v>2074</v>
      </c>
      <c r="I737" s="12" t="s">
        <v>78</v>
      </c>
      <c r="J737" s="12" t="s">
        <v>128</v>
      </c>
      <c r="K737" s="12" t="s">
        <v>55</v>
      </c>
      <c r="L737" s="12"/>
      <c r="M737" s="95" t="s">
        <v>48</v>
      </c>
      <c r="N737" s="12"/>
      <c r="O737" s="96" t="s">
        <v>48</v>
      </c>
      <c r="P737" s="12"/>
      <c r="Q737" s="13">
        <v>46356</v>
      </c>
      <c r="R737" s="12" t="s">
        <v>56</v>
      </c>
      <c r="S737" s="96">
        <v>0</v>
      </c>
      <c r="T737" s="12" t="s">
        <v>48</v>
      </c>
      <c r="U737" s="96">
        <v>0</v>
      </c>
      <c r="V737" s="96">
        <v>0</v>
      </c>
      <c r="W737" s="96">
        <v>0</v>
      </c>
      <c r="X737" s="14">
        <v>0</v>
      </c>
      <c r="Y737" s="14">
        <v>0</v>
      </c>
      <c r="Z737" s="15" t="s">
        <v>57</v>
      </c>
      <c r="AA737" s="12" t="s">
        <v>48</v>
      </c>
      <c r="AB737" s="12" t="s">
        <v>48</v>
      </c>
      <c r="AC737" s="12" t="s">
        <v>58</v>
      </c>
      <c r="AD737" s="12" t="s">
        <v>57</v>
      </c>
      <c r="AE737" s="12" t="s">
        <v>57</v>
      </c>
      <c r="AF737" s="12" t="s">
        <v>59</v>
      </c>
      <c r="AG737" s="96">
        <v>0</v>
      </c>
      <c r="AH737" s="12" t="s">
        <v>48</v>
      </c>
      <c r="AI737" s="12" t="s">
        <v>48</v>
      </c>
    </row>
    <row r="738" spans="2:35" ht="14.5" x14ac:dyDescent="0.35">
      <c r="B738" s="107" t="s">
        <v>634</v>
      </c>
      <c r="C738" s="12" t="s">
        <v>48</v>
      </c>
      <c r="D738" s="12" t="s">
        <v>49</v>
      </c>
      <c r="E738" s="12" t="s">
        <v>2060</v>
      </c>
      <c r="F738" s="12" t="s">
        <v>48</v>
      </c>
      <c r="G738" s="12" t="s">
        <v>2107</v>
      </c>
      <c r="H738" s="107" t="s">
        <v>2079</v>
      </c>
      <c r="I738" s="12" t="s">
        <v>78</v>
      </c>
      <c r="J738" s="12" t="s">
        <v>128</v>
      </c>
      <c r="K738" s="12" t="s">
        <v>67</v>
      </c>
      <c r="L738" s="12" t="s">
        <v>119</v>
      </c>
      <c r="M738" s="95">
        <v>45481</v>
      </c>
      <c r="N738" s="12" t="s">
        <v>72</v>
      </c>
      <c r="O738" s="96" t="s">
        <v>48</v>
      </c>
      <c r="P738" s="12"/>
      <c r="Q738" s="13">
        <f>X738</f>
        <v>255464.53</v>
      </c>
      <c r="R738" s="12" t="s">
        <v>72</v>
      </c>
      <c r="S738" s="96">
        <f>Q738/V738</f>
        <v>576.66936794582398</v>
      </c>
      <c r="T738" s="12" t="s">
        <v>48</v>
      </c>
      <c r="U738" s="13">
        <v>1026</v>
      </c>
      <c r="V738" s="96">
        <v>443</v>
      </c>
      <c r="W738" s="96">
        <v>0</v>
      </c>
      <c r="X738" s="18">
        <v>255464.53</v>
      </c>
      <c r="Y738" s="18">
        <v>0</v>
      </c>
      <c r="Z738" s="15" t="s">
        <v>58</v>
      </c>
      <c r="AA738" s="12" t="s">
        <v>48</v>
      </c>
      <c r="AB738" s="12" t="s">
        <v>48</v>
      </c>
      <c r="AC738" s="12" t="s">
        <v>57</v>
      </c>
      <c r="AD738" s="12" t="s">
        <v>57</v>
      </c>
      <c r="AE738" s="12" t="s">
        <v>57</v>
      </c>
      <c r="AF738" s="12" t="s">
        <v>80</v>
      </c>
      <c r="AG738" s="96">
        <v>3</v>
      </c>
      <c r="AH738" s="12" t="s">
        <v>48</v>
      </c>
      <c r="AI738" s="12" t="s">
        <v>48</v>
      </c>
    </row>
    <row r="739" spans="2:35" ht="14.5" x14ac:dyDescent="0.35">
      <c r="B739" s="107" t="s">
        <v>914</v>
      </c>
      <c r="C739" s="12" t="s">
        <v>48</v>
      </c>
      <c r="D739" s="12" t="s">
        <v>49</v>
      </c>
      <c r="E739" s="12" t="s">
        <v>2060</v>
      </c>
      <c r="F739" s="12" t="s">
        <v>48</v>
      </c>
      <c r="G739" s="12" t="s">
        <v>2108</v>
      </c>
      <c r="H739" s="107" t="s">
        <v>2109</v>
      </c>
      <c r="I739" s="12" t="s">
        <v>78</v>
      </c>
      <c r="J739" s="12" t="s">
        <v>54</v>
      </c>
      <c r="K739" s="12" t="s">
        <v>294</v>
      </c>
      <c r="L739" s="12" t="s">
        <v>349</v>
      </c>
      <c r="M739" s="95">
        <v>45146</v>
      </c>
      <c r="N739" s="12" t="s">
        <v>72</v>
      </c>
      <c r="O739" s="96" t="s">
        <v>48</v>
      </c>
      <c r="P739" s="12"/>
      <c r="Q739" s="13">
        <f>X739</f>
        <v>179721.38</v>
      </c>
      <c r="R739" s="12" t="s">
        <v>72</v>
      </c>
      <c r="S739" s="96">
        <f>Q739/V739</f>
        <v>599.0712666666667</v>
      </c>
      <c r="T739" s="12" t="s">
        <v>48</v>
      </c>
      <c r="U739" s="13">
        <v>1120</v>
      </c>
      <c r="V739" s="96">
        <v>300</v>
      </c>
      <c r="W739" s="96">
        <v>0</v>
      </c>
      <c r="X739" s="18">
        <v>179721.38</v>
      </c>
      <c r="Y739" s="18">
        <v>0</v>
      </c>
      <c r="Z739" s="16" t="s">
        <v>58</v>
      </c>
      <c r="AA739" s="12" t="s">
        <v>48</v>
      </c>
      <c r="AB739" s="12" t="s">
        <v>48</v>
      </c>
      <c r="AC739" s="12" t="s">
        <v>58</v>
      </c>
      <c r="AD739" s="12" t="s">
        <v>57</v>
      </c>
      <c r="AE739" s="12" t="s">
        <v>57</v>
      </c>
      <c r="AF739" s="12" t="s">
        <v>80</v>
      </c>
      <c r="AG739" s="96">
        <v>1</v>
      </c>
      <c r="AH739" s="12" t="s">
        <v>48</v>
      </c>
      <c r="AI739" s="12" t="s">
        <v>48</v>
      </c>
    </row>
    <row r="740" spans="2:35" ht="14.5" x14ac:dyDescent="0.35">
      <c r="B740" s="107" t="s">
        <v>2110</v>
      </c>
      <c r="C740" s="12" t="s">
        <v>48</v>
      </c>
      <c r="D740" s="12" t="s">
        <v>49</v>
      </c>
      <c r="E740" s="12" t="s">
        <v>2060</v>
      </c>
      <c r="F740" s="12" t="s">
        <v>48</v>
      </c>
      <c r="G740" s="12" t="s">
        <v>2111</v>
      </c>
      <c r="H740" s="107" t="s">
        <v>2112</v>
      </c>
      <c r="I740" s="12" t="s">
        <v>78</v>
      </c>
      <c r="J740" s="12" t="s">
        <v>128</v>
      </c>
      <c r="K740" s="12" t="s">
        <v>67</v>
      </c>
      <c r="L740" s="12" t="s">
        <v>68</v>
      </c>
      <c r="M740" s="95">
        <v>46443</v>
      </c>
      <c r="N740" s="12" t="s">
        <v>71</v>
      </c>
      <c r="O740" s="96" t="s">
        <v>48</v>
      </c>
      <c r="P740" s="12"/>
      <c r="Q740" s="13">
        <v>0</v>
      </c>
      <c r="R740" s="12" t="s">
        <v>56</v>
      </c>
      <c r="S740" s="96">
        <v>0</v>
      </c>
      <c r="T740" s="12" t="s">
        <v>48</v>
      </c>
      <c r="U740" s="96" t="s">
        <v>3</v>
      </c>
      <c r="V740" s="96">
        <v>0</v>
      </c>
      <c r="W740" s="96">
        <v>0</v>
      </c>
      <c r="X740" s="14">
        <v>0</v>
      </c>
      <c r="Y740" s="14">
        <v>0</v>
      </c>
      <c r="Z740" s="15" t="s">
        <v>57</v>
      </c>
      <c r="AA740" s="12" t="s">
        <v>48</v>
      </c>
      <c r="AB740" s="12" t="s">
        <v>48</v>
      </c>
      <c r="AC740" s="12" t="s">
        <v>57</v>
      </c>
      <c r="AD740" s="12" t="s">
        <v>57</v>
      </c>
      <c r="AE740" s="12" t="s">
        <v>57</v>
      </c>
      <c r="AF740" s="12" t="s">
        <v>80</v>
      </c>
      <c r="AG740" s="96">
        <v>0</v>
      </c>
      <c r="AH740" s="12" t="s">
        <v>48</v>
      </c>
      <c r="AI740" s="12" t="s">
        <v>48</v>
      </c>
    </row>
    <row r="741" spans="2:35" ht="14.5" x14ac:dyDescent="0.35">
      <c r="B741" s="107" t="s">
        <v>2080</v>
      </c>
      <c r="C741" s="12" t="s">
        <v>48</v>
      </c>
      <c r="D741" s="12" t="s">
        <v>49</v>
      </c>
      <c r="E741" s="12" t="s">
        <v>2060</v>
      </c>
      <c r="F741" s="12" t="s">
        <v>48</v>
      </c>
      <c r="G741" s="12" t="s">
        <v>2113</v>
      </c>
      <c r="H741" s="107" t="s">
        <v>2082</v>
      </c>
      <c r="I741" s="12" t="s">
        <v>78</v>
      </c>
      <c r="J741" s="12" t="s">
        <v>128</v>
      </c>
      <c r="K741" s="12" t="s">
        <v>55</v>
      </c>
      <c r="L741" s="12"/>
      <c r="M741" s="95" t="s">
        <v>48</v>
      </c>
      <c r="N741" s="12"/>
      <c r="O741" s="96" t="s">
        <v>48</v>
      </c>
      <c r="P741" s="12"/>
      <c r="Q741" s="13">
        <v>0</v>
      </c>
      <c r="R741" s="12"/>
      <c r="S741" s="96">
        <v>0</v>
      </c>
      <c r="T741" s="12" t="s">
        <v>48</v>
      </c>
      <c r="U741" s="96">
        <v>0</v>
      </c>
      <c r="V741" s="96">
        <v>0</v>
      </c>
      <c r="W741" s="96">
        <v>0</v>
      </c>
      <c r="X741" s="14">
        <v>-1.42</v>
      </c>
      <c r="Y741" s="14">
        <v>-8998.9599999999991</v>
      </c>
      <c r="Z741" s="15" t="s">
        <v>57</v>
      </c>
      <c r="AA741" s="12" t="s">
        <v>48</v>
      </c>
      <c r="AB741" s="12" t="s">
        <v>48</v>
      </c>
      <c r="AC741" s="12" t="s">
        <v>57</v>
      </c>
      <c r="AD741" s="12" t="s">
        <v>57</v>
      </c>
      <c r="AE741" s="12" t="s">
        <v>57</v>
      </c>
      <c r="AF741" s="12" t="s">
        <v>80</v>
      </c>
      <c r="AG741" s="96">
        <v>0</v>
      </c>
      <c r="AH741" s="12" t="s">
        <v>48</v>
      </c>
      <c r="AI741" s="12" t="s">
        <v>48</v>
      </c>
    </row>
    <row r="742" spans="2:35" ht="14.5" x14ac:dyDescent="0.35">
      <c r="B742" s="107" t="s">
        <v>2114</v>
      </c>
      <c r="C742" s="12" t="s">
        <v>48</v>
      </c>
      <c r="D742" s="12" t="s">
        <v>49</v>
      </c>
      <c r="E742" s="12" t="s">
        <v>2060</v>
      </c>
      <c r="F742" s="12" t="s">
        <v>48</v>
      </c>
      <c r="G742" s="12" t="s">
        <v>2115</v>
      </c>
      <c r="H742" s="107" t="s">
        <v>2116</v>
      </c>
      <c r="I742" s="12" t="s">
        <v>78</v>
      </c>
      <c r="J742" s="12" t="s">
        <v>128</v>
      </c>
      <c r="K742" s="12" t="s">
        <v>67</v>
      </c>
      <c r="L742" s="12" t="s">
        <v>68</v>
      </c>
      <c r="M742" s="95">
        <v>46204</v>
      </c>
      <c r="N742" s="12" t="s">
        <v>71</v>
      </c>
      <c r="O742" s="96" t="s">
        <v>48</v>
      </c>
      <c r="P742" s="12"/>
      <c r="Q742" s="13">
        <v>24393</v>
      </c>
      <c r="R742" s="12" t="s">
        <v>56</v>
      </c>
      <c r="S742" s="96">
        <f t="shared" ref="S742:S747" si="25">Q742/V742</f>
        <v>11.560663507109005</v>
      </c>
      <c r="T742" s="12" t="s">
        <v>48</v>
      </c>
      <c r="U742" s="96">
        <v>1341</v>
      </c>
      <c r="V742" s="96">
        <v>2110</v>
      </c>
      <c r="W742" s="96">
        <v>0</v>
      </c>
      <c r="X742" s="14">
        <v>2653.4599999999996</v>
      </c>
      <c r="Y742" s="14">
        <v>146.43</v>
      </c>
      <c r="Z742" s="15" t="s">
        <v>57</v>
      </c>
      <c r="AA742" s="12" t="s">
        <v>48</v>
      </c>
      <c r="AB742" s="12" t="s">
        <v>48</v>
      </c>
      <c r="AC742" s="12" t="s">
        <v>58</v>
      </c>
      <c r="AD742" s="12" t="s">
        <v>57</v>
      </c>
      <c r="AE742" s="12" t="s">
        <v>57</v>
      </c>
      <c r="AF742" s="12" t="s">
        <v>80</v>
      </c>
      <c r="AG742" s="96">
        <v>6</v>
      </c>
      <c r="AH742" s="12" t="s">
        <v>48</v>
      </c>
      <c r="AI742" s="12" t="s">
        <v>48</v>
      </c>
    </row>
    <row r="743" spans="2:35" ht="14.5" x14ac:dyDescent="0.35">
      <c r="B743" s="107" t="s">
        <v>2117</v>
      </c>
      <c r="C743" s="12" t="s">
        <v>48</v>
      </c>
      <c r="D743" s="12" t="s">
        <v>49</v>
      </c>
      <c r="E743" s="12" t="s">
        <v>2060</v>
      </c>
      <c r="F743" s="12" t="s">
        <v>48</v>
      </c>
      <c r="G743" s="12" t="s">
        <v>2118</v>
      </c>
      <c r="H743" s="107" t="s">
        <v>2119</v>
      </c>
      <c r="I743" s="12" t="s">
        <v>78</v>
      </c>
      <c r="J743" s="12" t="s">
        <v>128</v>
      </c>
      <c r="K743" s="12" t="s">
        <v>67</v>
      </c>
      <c r="L743" s="12" t="s">
        <v>68</v>
      </c>
      <c r="M743" s="95">
        <v>46226</v>
      </c>
      <c r="N743" s="12" t="s">
        <v>71</v>
      </c>
      <c r="O743" s="96" t="s">
        <v>48</v>
      </c>
      <c r="P743" s="12"/>
      <c r="Q743" s="13">
        <v>294853</v>
      </c>
      <c r="R743" s="12" t="s">
        <v>56</v>
      </c>
      <c r="S743" s="96">
        <f t="shared" si="25"/>
        <v>192.46279373368145</v>
      </c>
      <c r="T743" s="12" t="s">
        <v>48</v>
      </c>
      <c r="U743" s="96">
        <v>1212</v>
      </c>
      <c r="V743" s="96">
        <v>1532</v>
      </c>
      <c r="W743" s="96">
        <v>13</v>
      </c>
      <c r="X743" s="14">
        <v>0</v>
      </c>
      <c r="Y743" s="14">
        <v>0</v>
      </c>
      <c r="Z743" s="15" t="s">
        <v>57</v>
      </c>
      <c r="AA743" s="12" t="s">
        <v>48</v>
      </c>
      <c r="AB743" s="12" t="s">
        <v>48</v>
      </c>
      <c r="AC743" s="12" t="s">
        <v>57</v>
      </c>
      <c r="AD743" s="12" t="s">
        <v>57</v>
      </c>
      <c r="AE743" s="12" t="s">
        <v>57</v>
      </c>
      <c r="AF743" s="12" t="s">
        <v>80</v>
      </c>
      <c r="AG743" s="96">
        <v>8</v>
      </c>
      <c r="AH743" s="12" t="s">
        <v>48</v>
      </c>
      <c r="AI743" s="12" t="s">
        <v>48</v>
      </c>
    </row>
    <row r="744" spans="2:35" ht="14.5" x14ac:dyDescent="0.35">
      <c r="B744" s="109" t="s">
        <v>2120</v>
      </c>
      <c r="C744" s="12" t="s">
        <v>48</v>
      </c>
      <c r="D744" s="12" t="s">
        <v>247</v>
      </c>
      <c r="E744" s="12" t="s">
        <v>235</v>
      </c>
      <c r="F744" s="120" t="s">
        <v>48</v>
      </c>
      <c r="G744" s="12" t="s">
        <v>2121</v>
      </c>
      <c r="H744" s="109" t="s">
        <v>2122</v>
      </c>
      <c r="I744" s="12" t="s">
        <v>53</v>
      </c>
      <c r="J744" s="12" t="s">
        <v>79</v>
      </c>
      <c r="K744" s="12" t="s">
        <v>294</v>
      </c>
      <c r="L744" s="12" t="s">
        <v>637</v>
      </c>
      <c r="M744" s="95">
        <v>45904</v>
      </c>
      <c r="N744" s="12" t="s">
        <v>72</v>
      </c>
      <c r="O744" s="96" t="s">
        <v>48</v>
      </c>
      <c r="P744" s="12"/>
      <c r="Q744" s="13">
        <f>X744</f>
        <v>170922.15</v>
      </c>
      <c r="R744" s="12" t="s">
        <v>72</v>
      </c>
      <c r="S744" s="96">
        <f t="shared" si="25"/>
        <v>124.21667877906977</v>
      </c>
      <c r="T744" s="12" t="s">
        <v>48</v>
      </c>
      <c r="U744" s="96">
        <v>1565</v>
      </c>
      <c r="V744" s="96">
        <v>1376</v>
      </c>
      <c r="W744" s="96">
        <v>3</v>
      </c>
      <c r="X744" s="14">
        <v>170922.15</v>
      </c>
      <c r="Y744" s="14">
        <v>170922.15</v>
      </c>
      <c r="Z744" s="15" t="s">
        <v>57</v>
      </c>
      <c r="AA744" s="12" t="s">
        <v>48</v>
      </c>
      <c r="AB744" s="12" t="s">
        <v>48</v>
      </c>
      <c r="AC744" s="12" t="s">
        <v>57</v>
      </c>
      <c r="AD744" s="12" t="s">
        <v>57</v>
      </c>
      <c r="AE744" s="12" t="s">
        <v>57</v>
      </c>
      <c r="AF744" s="12" t="s">
        <v>59</v>
      </c>
      <c r="AG744" s="96">
        <v>3</v>
      </c>
      <c r="AH744" s="12" t="s">
        <v>48</v>
      </c>
      <c r="AI744" s="12" t="s">
        <v>48</v>
      </c>
    </row>
    <row r="745" spans="2:35" ht="14.5" x14ac:dyDescent="0.35">
      <c r="B745" s="107" t="s">
        <v>2123</v>
      </c>
      <c r="C745" s="12" t="s">
        <v>48</v>
      </c>
      <c r="D745" s="12" t="s">
        <v>235</v>
      </c>
      <c r="E745" s="12" t="s">
        <v>235</v>
      </c>
      <c r="F745" s="12" t="s">
        <v>48</v>
      </c>
      <c r="G745" s="94" t="s">
        <v>2124</v>
      </c>
      <c r="H745" s="107" t="s">
        <v>2125</v>
      </c>
      <c r="I745" s="12" t="s">
        <v>78</v>
      </c>
      <c r="J745" s="12" t="s">
        <v>128</v>
      </c>
      <c r="K745" s="12" t="s">
        <v>294</v>
      </c>
      <c r="L745" s="12" t="s">
        <v>614</v>
      </c>
      <c r="M745" s="95">
        <v>45559</v>
      </c>
      <c r="N745" s="12" t="s">
        <v>72</v>
      </c>
      <c r="O745" s="96" t="s">
        <v>48</v>
      </c>
      <c r="P745" s="12"/>
      <c r="Q745" s="13">
        <f>X745</f>
        <v>560207.22</v>
      </c>
      <c r="R745" s="12" t="s">
        <v>72</v>
      </c>
      <c r="S745" s="96">
        <f t="shared" si="25"/>
        <v>252.80109205776171</v>
      </c>
      <c r="T745" s="12" t="s">
        <v>48</v>
      </c>
      <c r="U745" s="13">
        <v>6037</v>
      </c>
      <c r="V745" s="96">
        <v>2216</v>
      </c>
      <c r="W745" s="96">
        <v>0</v>
      </c>
      <c r="X745" s="18">
        <v>560207.22</v>
      </c>
      <c r="Y745" s="18">
        <v>8614.02</v>
      </c>
      <c r="Z745" s="16" t="s">
        <v>58</v>
      </c>
      <c r="AA745" s="12" t="s">
        <v>48</v>
      </c>
      <c r="AB745" s="12" t="s">
        <v>48</v>
      </c>
      <c r="AC745" s="12" t="s">
        <v>58</v>
      </c>
      <c r="AD745" s="12" t="s">
        <v>57</v>
      </c>
      <c r="AE745" s="12" t="s">
        <v>57</v>
      </c>
      <c r="AF745" s="12" t="s">
        <v>59</v>
      </c>
      <c r="AG745" s="96">
        <v>10</v>
      </c>
      <c r="AH745" s="12" t="s">
        <v>48</v>
      </c>
      <c r="AI745" s="12" t="s">
        <v>48</v>
      </c>
    </row>
    <row r="746" spans="2:35" ht="14.5" x14ac:dyDescent="0.35">
      <c r="B746" s="12" t="s">
        <v>66</v>
      </c>
      <c r="C746" s="12" t="s">
        <v>48</v>
      </c>
      <c r="D746" s="12" t="s">
        <v>75</v>
      </c>
      <c r="E746" s="12" t="s">
        <v>2126</v>
      </c>
      <c r="F746" s="120">
        <v>1276</v>
      </c>
      <c r="G746" s="12" t="s">
        <v>2127</v>
      </c>
      <c r="H746" s="12" t="s">
        <v>2128</v>
      </c>
      <c r="I746" s="12" t="s">
        <v>89</v>
      </c>
      <c r="J746" s="12" t="s">
        <v>66</v>
      </c>
      <c r="K746" s="12" t="s">
        <v>67</v>
      </c>
      <c r="L746" s="12" t="s">
        <v>119</v>
      </c>
      <c r="M746" s="95">
        <v>45965</v>
      </c>
      <c r="N746" s="12" t="s">
        <v>72</v>
      </c>
      <c r="O746" s="96">
        <v>2128</v>
      </c>
      <c r="P746" s="12" t="s">
        <v>90</v>
      </c>
      <c r="Q746" s="17">
        <f>X746</f>
        <v>1018036.49</v>
      </c>
      <c r="R746" s="12" t="s">
        <v>72</v>
      </c>
      <c r="S746" s="96">
        <f t="shared" si="25"/>
        <v>478.4006062030075</v>
      </c>
      <c r="T746" s="12" t="s">
        <v>48</v>
      </c>
      <c r="U746" s="96">
        <v>1658</v>
      </c>
      <c r="V746" s="96">
        <f>O746</f>
        <v>2128</v>
      </c>
      <c r="W746" s="96">
        <v>0</v>
      </c>
      <c r="X746" s="16">
        <v>1018036.49</v>
      </c>
      <c r="Y746" s="16">
        <v>211366.34</v>
      </c>
      <c r="Z746" s="15" t="s">
        <v>57</v>
      </c>
      <c r="AA746" s="12" t="s">
        <v>58</v>
      </c>
      <c r="AB746" s="12" t="s">
        <v>91</v>
      </c>
      <c r="AC746" s="12" t="s">
        <v>57</v>
      </c>
      <c r="AD746" s="12" t="s">
        <v>57</v>
      </c>
      <c r="AE746" s="12" t="s">
        <v>57</v>
      </c>
      <c r="AF746" s="12" t="s">
        <v>245</v>
      </c>
      <c r="AG746" s="96">
        <v>1</v>
      </c>
      <c r="AH746" s="12" t="s">
        <v>48</v>
      </c>
      <c r="AI746" s="12" t="s">
        <v>48</v>
      </c>
    </row>
    <row r="747" spans="2:35" ht="14.5" x14ac:dyDescent="0.35">
      <c r="B747" s="12" t="s">
        <v>66</v>
      </c>
      <c r="C747" s="12" t="s">
        <v>48</v>
      </c>
      <c r="D747" s="12" t="s">
        <v>62</v>
      </c>
      <c r="E747" s="12" t="s">
        <v>2126</v>
      </c>
      <c r="F747" s="120">
        <v>1316</v>
      </c>
      <c r="G747" s="12" t="s">
        <v>2129</v>
      </c>
      <c r="H747" s="12" t="s">
        <v>2130</v>
      </c>
      <c r="I747" s="12" t="s">
        <v>89</v>
      </c>
      <c r="J747" s="12" t="s">
        <v>66</v>
      </c>
      <c r="K747" s="12" t="s">
        <v>67</v>
      </c>
      <c r="L747" s="12" t="s">
        <v>68</v>
      </c>
      <c r="M747" s="95">
        <v>46199</v>
      </c>
      <c r="N747" s="12" t="s">
        <v>71</v>
      </c>
      <c r="O747" s="96">
        <v>2292</v>
      </c>
      <c r="P747" s="12" t="s">
        <v>90</v>
      </c>
      <c r="Q747" s="17">
        <v>1600000</v>
      </c>
      <c r="R747" s="12" t="s">
        <v>56</v>
      </c>
      <c r="S747" s="96">
        <f t="shared" si="25"/>
        <v>698.08027923211171</v>
      </c>
      <c r="T747" s="12" t="s">
        <v>48</v>
      </c>
      <c r="U747" s="118" t="s">
        <v>3</v>
      </c>
      <c r="V747" s="96">
        <f>O747</f>
        <v>2292</v>
      </c>
      <c r="W747" s="96">
        <v>21</v>
      </c>
      <c r="X747" s="16">
        <v>65664</v>
      </c>
      <c r="Y747" s="16">
        <v>2177.06</v>
      </c>
      <c r="Z747" s="15" t="s">
        <v>57</v>
      </c>
      <c r="AA747" s="12" t="s">
        <v>58</v>
      </c>
      <c r="AB747" s="12" t="s">
        <v>91</v>
      </c>
      <c r="AC747" s="12" t="s">
        <v>57</v>
      </c>
      <c r="AD747" s="12" t="s">
        <v>57</v>
      </c>
      <c r="AE747" s="12" t="s">
        <v>57</v>
      </c>
      <c r="AF747" s="12" t="s">
        <v>245</v>
      </c>
      <c r="AG747" s="96">
        <v>8</v>
      </c>
      <c r="AH747" s="12" t="s">
        <v>48</v>
      </c>
      <c r="AI747" s="12" t="s">
        <v>48</v>
      </c>
    </row>
    <row r="748" spans="2:35" ht="14.5" x14ac:dyDescent="0.35">
      <c r="B748" s="94" t="s">
        <v>2131</v>
      </c>
      <c r="C748" s="12" t="s">
        <v>48</v>
      </c>
      <c r="D748" s="12" t="s">
        <v>75</v>
      </c>
      <c r="E748" s="12" t="s">
        <v>2126</v>
      </c>
      <c r="F748" s="12" t="s">
        <v>48</v>
      </c>
      <c r="G748" s="94" t="s">
        <v>2132</v>
      </c>
      <c r="H748" s="94" t="s">
        <v>2133</v>
      </c>
      <c r="I748" s="12" t="s">
        <v>53</v>
      </c>
      <c r="J748" s="12" t="s">
        <v>66</v>
      </c>
      <c r="K748" s="12" t="s">
        <v>55</v>
      </c>
      <c r="L748" s="12"/>
      <c r="M748" s="95" t="s">
        <v>48</v>
      </c>
      <c r="N748" s="12"/>
      <c r="O748" s="96" t="s">
        <v>48</v>
      </c>
      <c r="P748" s="12"/>
      <c r="Q748" s="13">
        <v>0</v>
      </c>
      <c r="R748" s="12"/>
      <c r="S748" s="96">
        <v>0</v>
      </c>
      <c r="T748" s="12" t="s">
        <v>48</v>
      </c>
      <c r="U748" s="13">
        <v>0</v>
      </c>
      <c r="V748" s="96">
        <v>0</v>
      </c>
      <c r="W748" s="96">
        <v>0</v>
      </c>
      <c r="X748" s="23">
        <v>0</v>
      </c>
      <c r="Y748" s="23">
        <v>-110056.86</v>
      </c>
      <c r="Z748" s="15" t="s">
        <v>57</v>
      </c>
      <c r="AA748" s="12" t="s">
        <v>48</v>
      </c>
      <c r="AB748" s="12" t="s">
        <v>48</v>
      </c>
      <c r="AC748" s="12" t="s">
        <v>57</v>
      </c>
      <c r="AD748" s="12" t="s">
        <v>57</v>
      </c>
      <c r="AE748" s="12" t="s">
        <v>57</v>
      </c>
      <c r="AF748" s="12" t="s">
        <v>245</v>
      </c>
      <c r="AG748" s="118">
        <v>0</v>
      </c>
      <c r="AH748" s="12" t="s">
        <v>48</v>
      </c>
      <c r="AI748" s="12" t="s">
        <v>48</v>
      </c>
    </row>
    <row r="749" spans="2:35" ht="14.5" x14ac:dyDescent="0.35">
      <c r="B749" s="107" t="s">
        <v>2134</v>
      </c>
      <c r="C749" s="12" t="s">
        <v>48</v>
      </c>
      <c r="D749" s="12" t="s">
        <v>75</v>
      </c>
      <c r="E749" s="12" t="s">
        <v>2126</v>
      </c>
      <c r="F749" s="12" t="s">
        <v>48</v>
      </c>
      <c r="G749" s="12" t="s">
        <v>2135</v>
      </c>
      <c r="H749" s="107" t="s">
        <v>2133</v>
      </c>
      <c r="I749" s="12" t="s">
        <v>53</v>
      </c>
      <c r="J749" s="12" t="s">
        <v>79</v>
      </c>
      <c r="K749" s="12" t="s">
        <v>294</v>
      </c>
      <c r="L749" s="12" t="s">
        <v>68</v>
      </c>
      <c r="M749" s="95">
        <v>46301</v>
      </c>
      <c r="N749" s="12" t="s">
        <v>71</v>
      </c>
      <c r="O749" s="96" t="s">
        <v>48</v>
      </c>
      <c r="P749" s="12"/>
      <c r="Q749" s="13">
        <v>1947942.9</v>
      </c>
      <c r="R749" s="12" t="s">
        <v>56</v>
      </c>
      <c r="S749" s="96">
        <f>Q749/V749</f>
        <v>463.68552725541537</v>
      </c>
      <c r="T749" s="12" t="s">
        <v>48</v>
      </c>
      <c r="U749" s="96" t="s">
        <v>3</v>
      </c>
      <c r="V749" s="96">
        <v>4201</v>
      </c>
      <c r="W749" s="96">
        <v>44</v>
      </c>
      <c r="X749" s="14">
        <v>10434.56</v>
      </c>
      <c r="Y749" s="14">
        <v>6386.06</v>
      </c>
      <c r="Z749" s="15" t="s">
        <v>57</v>
      </c>
      <c r="AA749" s="12" t="s">
        <v>48</v>
      </c>
      <c r="AB749" s="12" t="s">
        <v>48</v>
      </c>
      <c r="AC749" s="12" t="s">
        <v>57</v>
      </c>
      <c r="AD749" s="12" t="s">
        <v>57</v>
      </c>
      <c r="AE749" s="12" t="s">
        <v>57</v>
      </c>
      <c r="AF749" s="12" t="s">
        <v>356</v>
      </c>
      <c r="AG749" s="96">
        <v>24</v>
      </c>
      <c r="AH749" s="12" t="s">
        <v>48</v>
      </c>
      <c r="AI749" s="12" t="s">
        <v>48</v>
      </c>
    </row>
    <row r="750" spans="2:35" ht="14.5" x14ac:dyDescent="0.35">
      <c r="B750" s="12" t="s">
        <v>2131</v>
      </c>
      <c r="C750" s="12" t="s">
        <v>48</v>
      </c>
      <c r="D750" s="12" t="s">
        <v>75</v>
      </c>
      <c r="E750" s="12" t="s">
        <v>2126</v>
      </c>
      <c r="F750" s="12" t="s">
        <v>48</v>
      </c>
      <c r="G750" s="12" t="s">
        <v>2136</v>
      </c>
      <c r="H750" s="12" t="s">
        <v>2137</v>
      </c>
      <c r="I750" s="12" t="s">
        <v>53</v>
      </c>
      <c r="J750" s="12" t="s">
        <v>66</v>
      </c>
      <c r="K750" s="12" t="s">
        <v>593</v>
      </c>
      <c r="L750" s="12"/>
      <c r="M750" s="95" t="s">
        <v>48</v>
      </c>
      <c r="N750" s="12"/>
      <c r="O750" s="96" t="s">
        <v>48</v>
      </c>
      <c r="P750" s="12"/>
      <c r="Q750" s="13">
        <v>1607676</v>
      </c>
      <c r="R750" s="12" t="s">
        <v>56</v>
      </c>
      <c r="S750" s="96">
        <f>Q750/V750</f>
        <v>441.66923076923075</v>
      </c>
      <c r="T750" s="12" t="s">
        <v>48</v>
      </c>
      <c r="U750" s="96">
        <v>0</v>
      </c>
      <c r="V750" s="96">
        <v>3640</v>
      </c>
      <c r="W750" s="96">
        <v>3</v>
      </c>
      <c r="X750" s="14">
        <v>527.5</v>
      </c>
      <c r="Y750" s="14">
        <v>0</v>
      </c>
      <c r="Z750" s="15" t="s">
        <v>57</v>
      </c>
      <c r="AA750" s="12" t="s">
        <v>48</v>
      </c>
      <c r="AB750" s="12" t="s">
        <v>48</v>
      </c>
      <c r="AC750" s="12" t="s">
        <v>57</v>
      </c>
      <c r="AD750" s="12" t="s">
        <v>57</v>
      </c>
      <c r="AE750" s="12" t="s">
        <v>57</v>
      </c>
      <c r="AF750" s="12" t="s">
        <v>245</v>
      </c>
      <c r="AG750" s="96">
        <v>16</v>
      </c>
      <c r="AH750" s="12" t="s">
        <v>48</v>
      </c>
      <c r="AI750" s="12" t="s">
        <v>48</v>
      </c>
    </row>
    <row r="751" spans="2:35" ht="14.5" x14ac:dyDescent="0.35">
      <c r="B751" s="12" t="s">
        <v>2131</v>
      </c>
      <c r="C751" s="12" t="s">
        <v>48</v>
      </c>
      <c r="D751" s="12" t="s">
        <v>75</v>
      </c>
      <c r="E751" s="12" t="s">
        <v>2126</v>
      </c>
      <c r="F751" s="12" t="s">
        <v>48</v>
      </c>
      <c r="G751" s="12" t="s">
        <v>2138</v>
      </c>
      <c r="H751" s="12" t="s">
        <v>2139</v>
      </c>
      <c r="I751" s="12" t="s">
        <v>53</v>
      </c>
      <c r="J751" s="12" t="s">
        <v>66</v>
      </c>
      <c r="K751" s="12" t="s">
        <v>67</v>
      </c>
      <c r="L751" s="12" t="s">
        <v>68</v>
      </c>
      <c r="M751" s="95">
        <v>46020</v>
      </c>
      <c r="N751" s="12" t="s">
        <v>71</v>
      </c>
      <c r="O751" s="96" t="s">
        <v>48</v>
      </c>
      <c r="P751" s="12"/>
      <c r="Q751" s="13">
        <v>61000</v>
      </c>
      <c r="R751" s="12" t="s">
        <v>56</v>
      </c>
      <c r="S751" s="96" t="s">
        <v>3</v>
      </c>
      <c r="T751" s="12" t="s">
        <v>48</v>
      </c>
      <c r="U751" s="96">
        <v>1065</v>
      </c>
      <c r="V751" s="96" t="s">
        <v>3</v>
      </c>
      <c r="W751" s="96">
        <v>0</v>
      </c>
      <c r="X751" s="14">
        <v>0</v>
      </c>
      <c r="Y751" s="14">
        <v>0</v>
      </c>
      <c r="Z751" s="15" t="s">
        <v>57</v>
      </c>
      <c r="AA751" s="12" t="s">
        <v>48</v>
      </c>
      <c r="AB751" s="12" t="s">
        <v>48</v>
      </c>
      <c r="AC751" s="12" t="s">
        <v>57</v>
      </c>
      <c r="AD751" s="12" t="s">
        <v>57</v>
      </c>
      <c r="AE751" s="12" t="s">
        <v>57</v>
      </c>
      <c r="AF751" s="12" t="s">
        <v>245</v>
      </c>
      <c r="AG751" s="96" t="s">
        <v>60</v>
      </c>
      <c r="AH751" s="12" t="s">
        <v>48</v>
      </c>
      <c r="AI751" s="12" t="s">
        <v>48</v>
      </c>
    </row>
    <row r="752" spans="2:35" ht="14.5" x14ac:dyDescent="0.35">
      <c r="B752" s="107" t="s">
        <v>2140</v>
      </c>
      <c r="C752" s="12" t="s">
        <v>48</v>
      </c>
      <c r="D752" s="12" t="s">
        <v>62</v>
      </c>
      <c r="E752" s="12" t="s">
        <v>2126</v>
      </c>
      <c r="F752" s="12" t="s">
        <v>48</v>
      </c>
      <c r="G752" s="12" t="s">
        <v>2141</v>
      </c>
      <c r="H752" s="107" t="s">
        <v>2142</v>
      </c>
      <c r="I752" s="12" t="s">
        <v>78</v>
      </c>
      <c r="J752" s="12" t="s">
        <v>79</v>
      </c>
      <c r="K752" s="12" t="s">
        <v>55</v>
      </c>
      <c r="L752" s="12"/>
      <c r="M752" s="118" t="s">
        <v>48</v>
      </c>
      <c r="N752" s="12"/>
      <c r="O752" s="96" t="s">
        <v>48</v>
      </c>
      <c r="P752" s="12"/>
      <c r="Q752" s="13">
        <v>58524</v>
      </c>
      <c r="R752" s="12" t="s">
        <v>56</v>
      </c>
      <c r="S752" s="96">
        <f>Q752/V752</f>
        <v>103.21693121693121</v>
      </c>
      <c r="T752" s="12" t="s">
        <v>48</v>
      </c>
      <c r="U752" s="13">
        <v>0</v>
      </c>
      <c r="V752" s="96">
        <v>567</v>
      </c>
      <c r="W752" s="96">
        <v>6</v>
      </c>
      <c r="X752" s="14">
        <v>371</v>
      </c>
      <c r="Y752" s="14">
        <v>0</v>
      </c>
      <c r="Z752" s="15" t="s">
        <v>57</v>
      </c>
      <c r="AA752" s="12" t="s">
        <v>48</v>
      </c>
      <c r="AB752" s="12" t="s">
        <v>48</v>
      </c>
      <c r="AC752" s="12" t="s">
        <v>57</v>
      </c>
      <c r="AD752" s="12" t="s">
        <v>57</v>
      </c>
      <c r="AE752" s="12" t="s">
        <v>57</v>
      </c>
      <c r="AF752" s="12" t="s">
        <v>80</v>
      </c>
      <c r="AG752" s="96">
        <v>2</v>
      </c>
      <c r="AH752" s="12" t="s">
        <v>48</v>
      </c>
      <c r="AI752" s="12" t="s">
        <v>48</v>
      </c>
    </row>
    <row r="753" spans="2:35" ht="14.5" x14ac:dyDescent="0.35">
      <c r="B753" s="107" t="s">
        <v>120</v>
      </c>
      <c r="C753" s="12" t="s">
        <v>48</v>
      </c>
      <c r="D753" s="12" t="s">
        <v>62</v>
      </c>
      <c r="E753" s="12" t="s">
        <v>2126</v>
      </c>
      <c r="F753" s="12" t="s">
        <v>48</v>
      </c>
      <c r="G753" s="12" t="s">
        <v>2143</v>
      </c>
      <c r="H753" s="107" t="s">
        <v>2144</v>
      </c>
      <c r="I753" s="12" t="s">
        <v>78</v>
      </c>
      <c r="J753" s="12"/>
      <c r="K753" s="12" t="s">
        <v>55</v>
      </c>
      <c r="L753" s="12"/>
      <c r="M753" s="95" t="s">
        <v>48</v>
      </c>
      <c r="N753" s="12"/>
      <c r="O753" s="96" t="s">
        <v>48</v>
      </c>
      <c r="P753" s="12"/>
      <c r="Q753" s="13">
        <v>0</v>
      </c>
      <c r="R753" s="12"/>
      <c r="S753" s="96">
        <v>0</v>
      </c>
      <c r="T753" s="12" t="s">
        <v>48</v>
      </c>
      <c r="U753" s="96">
        <v>0</v>
      </c>
      <c r="V753" s="96">
        <v>0</v>
      </c>
      <c r="W753" s="96">
        <v>0</v>
      </c>
      <c r="X753" s="14">
        <v>0</v>
      </c>
      <c r="Y753" s="14">
        <v>0</v>
      </c>
      <c r="Z753" s="15" t="s">
        <v>57</v>
      </c>
      <c r="AA753" s="12" t="s">
        <v>48</v>
      </c>
      <c r="AB753" s="12" t="s">
        <v>48</v>
      </c>
      <c r="AC753" s="12" t="s">
        <v>57</v>
      </c>
      <c r="AD753" s="12" t="s">
        <v>57</v>
      </c>
      <c r="AE753" s="12" t="s">
        <v>57</v>
      </c>
      <c r="AF753" s="12" t="s">
        <v>245</v>
      </c>
      <c r="AG753" s="96">
        <v>0</v>
      </c>
      <c r="AH753" s="12" t="s">
        <v>48</v>
      </c>
      <c r="AI753" s="12" t="s">
        <v>48</v>
      </c>
    </row>
    <row r="754" spans="2:35" ht="14.5" x14ac:dyDescent="0.35">
      <c r="B754" s="107" t="s">
        <v>2145</v>
      </c>
      <c r="C754" s="12" t="s">
        <v>48</v>
      </c>
      <c r="D754" s="12" t="s">
        <v>62</v>
      </c>
      <c r="E754" s="12" t="s">
        <v>2126</v>
      </c>
      <c r="F754" s="12" t="s">
        <v>48</v>
      </c>
      <c r="G754" s="12" t="s">
        <v>2146</v>
      </c>
      <c r="H754" s="107" t="s">
        <v>2147</v>
      </c>
      <c r="I754" s="12" t="s">
        <v>78</v>
      </c>
      <c r="J754" s="12" t="s">
        <v>54</v>
      </c>
      <c r="K754" s="12" t="s">
        <v>55</v>
      </c>
      <c r="L754" s="12"/>
      <c r="M754" s="118" t="s">
        <v>48</v>
      </c>
      <c r="N754" s="12"/>
      <c r="O754" s="96" t="s">
        <v>48</v>
      </c>
      <c r="P754" s="12"/>
      <c r="Q754" s="13">
        <v>0</v>
      </c>
      <c r="R754" s="12"/>
      <c r="S754" s="96">
        <v>0</v>
      </c>
      <c r="T754" s="12" t="s">
        <v>48</v>
      </c>
      <c r="U754" s="96">
        <v>0</v>
      </c>
      <c r="V754" s="96">
        <v>0</v>
      </c>
      <c r="W754" s="96">
        <v>0</v>
      </c>
      <c r="X754" s="14">
        <v>0</v>
      </c>
      <c r="Y754" s="14">
        <v>0</v>
      </c>
      <c r="Z754" s="15" t="s">
        <v>57</v>
      </c>
      <c r="AA754" s="12" t="s">
        <v>48</v>
      </c>
      <c r="AB754" s="12" t="s">
        <v>48</v>
      </c>
      <c r="AC754" s="12" t="s">
        <v>57</v>
      </c>
      <c r="AD754" s="12" t="s">
        <v>57</v>
      </c>
      <c r="AE754" s="12" t="s">
        <v>57</v>
      </c>
      <c r="AF754" s="12" t="s">
        <v>59</v>
      </c>
      <c r="AG754" s="96">
        <v>0</v>
      </c>
      <c r="AH754" s="12" t="s">
        <v>48</v>
      </c>
      <c r="AI754" s="12" t="s">
        <v>48</v>
      </c>
    </row>
    <row r="755" spans="2:35" ht="14.5" x14ac:dyDescent="0.35">
      <c r="B755" s="107" t="s">
        <v>2148</v>
      </c>
      <c r="C755" s="12" t="s">
        <v>48</v>
      </c>
      <c r="D755" s="12" t="s">
        <v>62</v>
      </c>
      <c r="E755" s="12" t="s">
        <v>2149</v>
      </c>
      <c r="F755" s="12" t="s">
        <v>48</v>
      </c>
      <c r="G755" s="12" t="s">
        <v>2150</v>
      </c>
      <c r="H755" s="107" t="s">
        <v>2151</v>
      </c>
      <c r="I755" s="12" t="s">
        <v>78</v>
      </c>
      <c r="J755" s="12" t="s">
        <v>79</v>
      </c>
      <c r="K755" s="12" t="s">
        <v>67</v>
      </c>
      <c r="L755" s="12" t="s">
        <v>68</v>
      </c>
      <c r="M755" s="95">
        <v>46128</v>
      </c>
      <c r="N755" s="12" t="s">
        <v>71</v>
      </c>
      <c r="O755" s="96" t="s">
        <v>48</v>
      </c>
      <c r="P755" s="12"/>
      <c r="Q755" s="13">
        <v>144120.9</v>
      </c>
      <c r="R755" s="12" t="s">
        <v>56</v>
      </c>
      <c r="S755" s="96">
        <f>Q755/V755</f>
        <v>283.14518664047148</v>
      </c>
      <c r="T755" s="12" t="s">
        <v>48</v>
      </c>
      <c r="U755" s="96" t="s">
        <v>3</v>
      </c>
      <c r="V755" s="96">
        <v>509</v>
      </c>
      <c r="W755" s="96">
        <v>0</v>
      </c>
      <c r="X755" s="14">
        <v>1008.56</v>
      </c>
      <c r="Y755" s="14">
        <v>116.12</v>
      </c>
      <c r="Z755" s="15" t="s">
        <v>57</v>
      </c>
      <c r="AA755" s="12" t="s">
        <v>48</v>
      </c>
      <c r="AB755" s="12" t="s">
        <v>48</v>
      </c>
      <c r="AC755" s="12" t="s">
        <v>57</v>
      </c>
      <c r="AD755" s="12" t="s">
        <v>57</v>
      </c>
      <c r="AE755" s="12" t="s">
        <v>57</v>
      </c>
      <c r="AF755" s="12" t="s">
        <v>356</v>
      </c>
      <c r="AG755" s="96">
        <v>1</v>
      </c>
      <c r="AH755" s="12" t="s">
        <v>48</v>
      </c>
      <c r="AI755" s="12" t="s">
        <v>48</v>
      </c>
    </row>
    <row r="756" spans="2:35" ht="14.5" x14ac:dyDescent="0.35">
      <c r="B756" s="107" t="s">
        <v>2152</v>
      </c>
      <c r="C756" s="12" t="s">
        <v>48</v>
      </c>
      <c r="D756" s="12" t="s">
        <v>62</v>
      </c>
      <c r="E756" s="12" t="s">
        <v>2149</v>
      </c>
      <c r="F756" s="12" t="s">
        <v>48</v>
      </c>
      <c r="G756" s="94" t="s">
        <v>2153</v>
      </c>
      <c r="H756" s="107" t="s">
        <v>2154</v>
      </c>
      <c r="I756" s="12" t="s">
        <v>78</v>
      </c>
      <c r="J756" s="12" t="s">
        <v>79</v>
      </c>
      <c r="K756" s="12" t="s">
        <v>55</v>
      </c>
      <c r="L756" s="12"/>
      <c r="M756" s="95" t="s">
        <v>48</v>
      </c>
      <c r="N756" s="12"/>
      <c r="O756" s="96" t="s">
        <v>48</v>
      </c>
      <c r="P756" s="12"/>
      <c r="Q756" s="13">
        <v>57539.48</v>
      </c>
      <c r="R756" s="12" t="s">
        <v>56</v>
      </c>
      <c r="S756" s="96">
        <f>Q756/V756</f>
        <v>117.90877049180328</v>
      </c>
      <c r="T756" s="12" t="s">
        <v>48</v>
      </c>
      <c r="U756" s="13">
        <v>0</v>
      </c>
      <c r="V756" s="96">
        <v>488</v>
      </c>
      <c r="W756" s="96">
        <v>8</v>
      </c>
      <c r="X756" s="14">
        <v>0</v>
      </c>
      <c r="Y756" s="14">
        <v>0</v>
      </c>
      <c r="Z756" s="15" t="s">
        <v>57</v>
      </c>
      <c r="AA756" s="12" t="s">
        <v>48</v>
      </c>
      <c r="AB756" s="12" t="s">
        <v>48</v>
      </c>
      <c r="AC756" s="12" t="s">
        <v>57</v>
      </c>
      <c r="AD756" s="12" t="s">
        <v>57</v>
      </c>
      <c r="AE756" s="12" t="s">
        <v>57</v>
      </c>
      <c r="AF756" s="12" t="s">
        <v>356</v>
      </c>
      <c r="AG756" s="96">
        <v>3</v>
      </c>
      <c r="AH756" s="12" t="s">
        <v>48</v>
      </c>
      <c r="AI756" s="12" t="s">
        <v>48</v>
      </c>
    </row>
    <row r="757" spans="2:35" ht="14.5" x14ac:dyDescent="0.35">
      <c r="B757" s="12" t="s">
        <v>2131</v>
      </c>
      <c r="C757" s="12" t="s">
        <v>48</v>
      </c>
      <c r="D757" s="12" t="s">
        <v>62</v>
      </c>
      <c r="E757" s="12" t="s">
        <v>2149</v>
      </c>
      <c r="F757" s="12" t="s">
        <v>48</v>
      </c>
      <c r="G757" s="94" t="s">
        <v>2155</v>
      </c>
      <c r="H757" s="12" t="s">
        <v>2156</v>
      </c>
      <c r="I757" s="12" t="s">
        <v>78</v>
      </c>
      <c r="J757" s="12" t="s">
        <v>66</v>
      </c>
      <c r="K757" s="12" t="s">
        <v>294</v>
      </c>
      <c r="L757" s="12" t="s">
        <v>614</v>
      </c>
      <c r="M757" s="95">
        <v>45642</v>
      </c>
      <c r="N757" s="12" t="s">
        <v>72</v>
      </c>
      <c r="O757" s="96" t="s">
        <v>48</v>
      </c>
      <c r="P757" s="12"/>
      <c r="Q757" s="13">
        <f>X757</f>
        <v>337684.67999999993</v>
      </c>
      <c r="R757" s="12" t="s">
        <v>72</v>
      </c>
      <c r="S757" s="96">
        <f>Q757/V757</f>
        <v>619.60491743119258</v>
      </c>
      <c r="T757" s="12" t="s">
        <v>48</v>
      </c>
      <c r="U757" s="13">
        <v>948</v>
      </c>
      <c r="V757" s="96">
        <v>545</v>
      </c>
      <c r="W757" s="96">
        <v>5</v>
      </c>
      <c r="X757" s="18">
        <v>337684.67999999993</v>
      </c>
      <c r="Y757" s="18">
        <v>104.91000000000008</v>
      </c>
      <c r="Z757" s="16" t="s">
        <v>58</v>
      </c>
      <c r="AA757" s="12" t="s">
        <v>48</v>
      </c>
      <c r="AB757" s="12" t="s">
        <v>48</v>
      </c>
      <c r="AC757" s="12" t="s">
        <v>57</v>
      </c>
      <c r="AD757" s="12" t="s">
        <v>57</v>
      </c>
      <c r="AE757" s="12" t="s">
        <v>57</v>
      </c>
      <c r="AF757" s="12" t="s">
        <v>356</v>
      </c>
      <c r="AG757" s="96">
        <v>0</v>
      </c>
      <c r="AH757" s="12" t="s">
        <v>48</v>
      </c>
      <c r="AI757" s="12" t="s">
        <v>48</v>
      </c>
    </row>
    <row r="758" spans="2:35" ht="14.5" x14ac:dyDescent="0.35">
      <c r="B758" s="107" t="s">
        <v>2157</v>
      </c>
      <c r="C758" s="12" t="s">
        <v>48</v>
      </c>
      <c r="D758" s="12" t="s">
        <v>62</v>
      </c>
      <c r="E758" s="12" t="s">
        <v>2158</v>
      </c>
      <c r="F758" s="12" t="s">
        <v>48</v>
      </c>
      <c r="G758" s="12" t="s">
        <v>2159</v>
      </c>
      <c r="H758" s="107" t="s">
        <v>2160</v>
      </c>
      <c r="I758" s="12" t="s">
        <v>78</v>
      </c>
      <c r="J758" s="12" t="s">
        <v>79</v>
      </c>
      <c r="K758" s="12" t="s">
        <v>55</v>
      </c>
      <c r="L758" s="12"/>
      <c r="M758" s="95" t="s">
        <v>48</v>
      </c>
      <c r="N758" s="12"/>
      <c r="O758" s="96" t="s">
        <v>48</v>
      </c>
      <c r="P758" s="12"/>
      <c r="Q758" s="13">
        <v>1250</v>
      </c>
      <c r="R758" s="12" t="s">
        <v>56</v>
      </c>
      <c r="S758" s="96">
        <v>0</v>
      </c>
      <c r="T758" s="12" t="s">
        <v>48</v>
      </c>
      <c r="U758" s="96">
        <v>0</v>
      </c>
      <c r="V758" s="96">
        <v>0</v>
      </c>
      <c r="W758" s="96">
        <v>0</v>
      </c>
      <c r="X758" s="14">
        <v>0</v>
      </c>
      <c r="Y758" s="14">
        <v>0</v>
      </c>
      <c r="Z758" s="15" t="s">
        <v>57</v>
      </c>
      <c r="AA758" s="12" t="s">
        <v>48</v>
      </c>
      <c r="AB758" s="12" t="s">
        <v>48</v>
      </c>
      <c r="AC758" s="12" t="s">
        <v>57</v>
      </c>
      <c r="AD758" s="12" t="s">
        <v>57</v>
      </c>
      <c r="AE758" s="12" t="s">
        <v>57</v>
      </c>
      <c r="AF758" s="12" t="s">
        <v>80</v>
      </c>
      <c r="AG758" s="96">
        <v>0</v>
      </c>
      <c r="AH758" s="12" t="s">
        <v>48</v>
      </c>
      <c r="AI758" s="12" t="s">
        <v>48</v>
      </c>
    </row>
    <row r="759" spans="2:35" ht="14.5" x14ac:dyDescent="0.35">
      <c r="B759" s="112" t="s">
        <v>2161</v>
      </c>
      <c r="C759" s="12" t="s">
        <v>48</v>
      </c>
      <c r="D759" s="12" t="s">
        <v>62</v>
      </c>
      <c r="E759" s="12" t="s">
        <v>2162</v>
      </c>
      <c r="F759" s="120" t="s">
        <v>48</v>
      </c>
      <c r="G759" s="12" t="s">
        <v>2163</v>
      </c>
      <c r="H759" s="107" t="s">
        <v>2164</v>
      </c>
      <c r="I759" s="12" t="s">
        <v>78</v>
      </c>
      <c r="J759" s="12" t="s">
        <v>128</v>
      </c>
      <c r="K759" s="12" t="s">
        <v>67</v>
      </c>
      <c r="L759" s="12" t="s">
        <v>68</v>
      </c>
      <c r="M759" s="95">
        <v>46563</v>
      </c>
      <c r="N759" s="12" t="s">
        <v>71</v>
      </c>
      <c r="O759" s="96" t="s">
        <v>48</v>
      </c>
      <c r="P759" s="12"/>
      <c r="Q759" s="13">
        <v>0</v>
      </c>
      <c r="R759" s="12" t="s">
        <v>56</v>
      </c>
      <c r="S759" s="96" t="s">
        <v>3</v>
      </c>
      <c r="T759" s="12" t="s">
        <v>48</v>
      </c>
      <c r="U759" s="13">
        <v>0</v>
      </c>
      <c r="V759" s="96">
        <v>0</v>
      </c>
      <c r="W759" s="96">
        <v>0</v>
      </c>
      <c r="X759" s="18">
        <v>79307</v>
      </c>
      <c r="Y759" s="18">
        <v>45130</v>
      </c>
      <c r="Z759" s="15" t="s">
        <v>58</v>
      </c>
      <c r="AA759" s="12" t="s">
        <v>48</v>
      </c>
      <c r="AB759" s="12" t="s">
        <v>48</v>
      </c>
      <c r="AC759" s="12" t="s">
        <v>57</v>
      </c>
      <c r="AD759" s="12" t="s">
        <v>2</v>
      </c>
      <c r="AE759" s="12" t="s">
        <v>2</v>
      </c>
      <c r="AF759" s="12" t="s">
        <v>59</v>
      </c>
      <c r="AG759" s="96">
        <v>0</v>
      </c>
      <c r="AH759" s="12" t="s">
        <v>48</v>
      </c>
      <c r="AI759" s="12" t="s">
        <v>48</v>
      </c>
    </row>
    <row r="760" spans="2:35" ht="14.5" x14ac:dyDescent="0.35">
      <c r="B760" s="12" t="s">
        <v>66</v>
      </c>
      <c r="C760" s="12" t="s">
        <v>48</v>
      </c>
      <c r="D760" s="12" t="s">
        <v>49</v>
      </c>
      <c r="E760" s="12" t="s">
        <v>49</v>
      </c>
      <c r="F760" s="120" t="s">
        <v>2165</v>
      </c>
      <c r="G760" s="12" t="s">
        <v>2166</v>
      </c>
      <c r="H760" s="12" t="s">
        <v>2167</v>
      </c>
      <c r="I760" s="12" t="s">
        <v>89</v>
      </c>
      <c r="J760" s="12" t="s">
        <v>66</v>
      </c>
      <c r="K760" s="12" t="s">
        <v>67</v>
      </c>
      <c r="L760" s="12" t="s">
        <v>68</v>
      </c>
      <c r="M760" s="95">
        <v>46387</v>
      </c>
      <c r="N760" s="12" t="s">
        <v>71</v>
      </c>
      <c r="O760" s="96">
        <v>2967</v>
      </c>
      <c r="P760" s="12" t="s">
        <v>90</v>
      </c>
      <c r="Q760" s="17">
        <v>2600000</v>
      </c>
      <c r="R760" s="12" t="s">
        <v>56</v>
      </c>
      <c r="S760" s="96">
        <f>Q760/V760</f>
        <v>876.30603302999668</v>
      </c>
      <c r="T760" s="12" t="s">
        <v>48</v>
      </c>
      <c r="U760" s="96" t="s">
        <v>3</v>
      </c>
      <c r="V760" s="96">
        <f>O760</f>
        <v>2967</v>
      </c>
      <c r="W760" s="96">
        <v>35</v>
      </c>
      <c r="X760" s="16">
        <v>172643.11</v>
      </c>
      <c r="Y760" s="16">
        <v>25577.89</v>
      </c>
      <c r="Z760" s="15" t="s">
        <v>57</v>
      </c>
      <c r="AA760" s="12" t="s">
        <v>58</v>
      </c>
      <c r="AB760" s="12" t="s">
        <v>140</v>
      </c>
      <c r="AC760" s="12" t="s">
        <v>57</v>
      </c>
      <c r="AD760" s="12" t="s">
        <v>57</v>
      </c>
      <c r="AE760" s="12" t="s">
        <v>57</v>
      </c>
      <c r="AF760" s="12" t="s">
        <v>80</v>
      </c>
      <c r="AG760" s="96">
        <v>12</v>
      </c>
      <c r="AH760" s="12" t="s">
        <v>48</v>
      </c>
      <c r="AI760" s="12" t="s">
        <v>48</v>
      </c>
    </row>
    <row r="761" spans="2:35" ht="14.5" x14ac:dyDescent="0.35">
      <c r="B761" s="107" t="s">
        <v>2168</v>
      </c>
      <c r="C761" s="12" t="s">
        <v>48</v>
      </c>
      <c r="D761" s="12" t="s">
        <v>49</v>
      </c>
      <c r="E761" s="12" t="s">
        <v>49</v>
      </c>
      <c r="F761" s="12" t="s">
        <v>48</v>
      </c>
      <c r="G761" s="12" t="s">
        <v>2169</v>
      </c>
      <c r="H761" s="107" t="s">
        <v>2170</v>
      </c>
      <c r="I761" s="12" t="s">
        <v>53</v>
      </c>
      <c r="J761" s="12" t="s">
        <v>54</v>
      </c>
      <c r="K761" s="12" t="s">
        <v>67</v>
      </c>
      <c r="L761" s="12" t="s">
        <v>349</v>
      </c>
      <c r="M761" s="95">
        <v>45748</v>
      </c>
      <c r="N761" s="12" t="s">
        <v>72</v>
      </c>
      <c r="O761" s="96" t="s">
        <v>48</v>
      </c>
      <c r="P761" s="12"/>
      <c r="Q761" s="13">
        <f>X761</f>
        <v>452721.68</v>
      </c>
      <c r="R761" s="12" t="s">
        <v>72</v>
      </c>
      <c r="S761" s="96">
        <f>Q761/V761</f>
        <v>185.61774497744977</v>
      </c>
      <c r="T761" s="12" t="s">
        <v>48</v>
      </c>
      <c r="U761" s="96">
        <v>2270</v>
      </c>
      <c r="V761" s="96">
        <v>2439</v>
      </c>
      <c r="W761" s="96">
        <v>3</v>
      </c>
      <c r="X761" s="23">
        <v>452721.68</v>
      </c>
      <c r="Y761" s="23">
        <v>444449.27</v>
      </c>
      <c r="Z761" s="15" t="s">
        <v>57</v>
      </c>
      <c r="AA761" s="12" t="s">
        <v>48</v>
      </c>
      <c r="AB761" s="12" t="s">
        <v>48</v>
      </c>
      <c r="AC761" s="12" t="s">
        <v>57</v>
      </c>
      <c r="AD761" s="12" t="s">
        <v>57</v>
      </c>
      <c r="AE761" s="12" t="s">
        <v>57</v>
      </c>
      <c r="AF761" s="12" t="s">
        <v>80</v>
      </c>
      <c r="AG761" s="96">
        <v>9</v>
      </c>
      <c r="AH761" s="12" t="s">
        <v>48</v>
      </c>
      <c r="AI761" s="12" t="s">
        <v>48</v>
      </c>
    </row>
    <row r="762" spans="2:35" ht="14.5" x14ac:dyDescent="0.35">
      <c r="B762" s="107" t="s">
        <v>2171</v>
      </c>
      <c r="C762" s="12" t="s">
        <v>48</v>
      </c>
      <c r="D762" s="12" t="s">
        <v>386</v>
      </c>
      <c r="E762" s="12" t="s">
        <v>49</v>
      </c>
      <c r="F762" s="12" t="s">
        <v>48</v>
      </c>
      <c r="G762" s="12" t="s">
        <v>2172</v>
      </c>
      <c r="H762" s="107" t="s">
        <v>2173</v>
      </c>
      <c r="I762" s="12" t="s">
        <v>53</v>
      </c>
      <c r="J762" s="12" t="s">
        <v>128</v>
      </c>
      <c r="K762" s="12" t="s">
        <v>67</v>
      </c>
      <c r="L762" s="12" t="s">
        <v>68</v>
      </c>
      <c r="M762" s="95">
        <v>46346</v>
      </c>
      <c r="N762" s="12" t="s">
        <v>71</v>
      </c>
      <c r="O762" s="96" t="s">
        <v>48</v>
      </c>
      <c r="P762" s="12"/>
      <c r="Q762" s="13">
        <v>416721.21</v>
      </c>
      <c r="R762" s="12" t="s">
        <v>56</v>
      </c>
      <c r="S762" s="96">
        <f>Q762/V762</f>
        <v>318.83795715378733</v>
      </c>
      <c r="T762" s="12" t="s">
        <v>48</v>
      </c>
      <c r="U762" s="96" t="s">
        <v>3</v>
      </c>
      <c r="V762" s="96">
        <v>1307</v>
      </c>
      <c r="W762" s="96">
        <v>0</v>
      </c>
      <c r="X762" s="23">
        <v>0</v>
      </c>
      <c r="Y762" s="23">
        <v>0</v>
      </c>
      <c r="Z762" s="15" t="s">
        <v>57</v>
      </c>
      <c r="AA762" s="12"/>
      <c r="AB762" s="12" t="s">
        <v>48</v>
      </c>
      <c r="AC762" s="12" t="s">
        <v>58</v>
      </c>
      <c r="AD762" s="12" t="s">
        <v>73</v>
      </c>
      <c r="AE762" s="12" t="s">
        <v>2</v>
      </c>
      <c r="AF762" s="12" t="s">
        <v>59</v>
      </c>
      <c r="AG762" s="96">
        <v>6</v>
      </c>
      <c r="AH762" s="12" t="s">
        <v>48</v>
      </c>
      <c r="AI762" s="12" t="s">
        <v>48</v>
      </c>
    </row>
    <row r="763" spans="2:35" ht="14.5" x14ac:dyDescent="0.35">
      <c r="B763" s="107" t="s">
        <v>2174</v>
      </c>
      <c r="C763" s="12" t="s">
        <v>48</v>
      </c>
      <c r="D763" s="12" t="s">
        <v>49</v>
      </c>
      <c r="E763" s="12" t="s">
        <v>49</v>
      </c>
      <c r="F763" s="12" t="s">
        <v>48</v>
      </c>
      <c r="G763" s="12" t="s">
        <v>2175</v>
      </c>
      <c r="H763" s="107" t="s">
        <v>2176</v>
      </c>
      <c r="I763" s="12" t="s">
        <v>53</v>
      </c>
      <c r="J763" s="12" t="s">
        <v>54</v>
      </c>
      <c r="K763" s="12" t="s">
        <v>67</v>
      </c>
      <c r="L763" s="12" t="s">
        <v>68</v>
      </c>
      <c r="M763" s="95">
        <v>50040</v>
      </c>
      <c r="N763" s="12" t="s">
        <v>71</v>
      </c>
      <c r="O763" s="96" t="s">
        <v>48</v>
      </c>
      <c r="P763" s="12"/>
      <c r="Q763" s="13">
        <v>449526.48</v>
      </c>
      <c r="R763" s="12" t="s">
        <v>56</v>
      </c>
      <c r="S763" s="96">
        <f>Q763/V763</f>
        <v>1299.209479768786</v>
      </c>
      <c r="T763" s="12" t="s">
        <v>48</v>
      </c>
      <c r="U763" s="96">
        <v>2580</v>
      </c>
      <c r="V763" s="96">
        <v>346</v>
      </c>
      <c r="W763" s="96" t="s">
        <v>60</v>
      </c>
      <c r="X763" s="23">
        <v>95726.58</v>
      </c>
      <c r="Y763" s="23">
        <v>5052.05</v>
      </c>
      <c r="Z763" s="15" t="s">
        <v>57</v>
      </c>
      <c r="AA763" s="12" t="s">
        <v>48</v>
      </c>
      <c r="AB763" s="12" t="s">
        <v>48</v>
      </c>
      <c r="AC763" s="12" t="s">
        <v>57</v>
      </c>
      <c r="AD763" s="12" t="s">
        <v>57</v>
      </c>
      <c r="AE763" s="12" t="s">
        <v>57</v>
      </c>
      <c r="AF763" s="12" t="s">
        <v>80</v>
      </c>
      <c r="AG763" s="96">
        <v>6</v>
      </c>
      <c r="AH763" s="12" t="s">
        <v>48</v>
      </c>
      <c r="AI763" s="12" t="s">
        <v>48</v>
      </c>
    </row>
    <row r="764" spans="2:35" ht="14.5" x14ac:dyDescent="0.35">
      <c r="B764" s="107" t="s">
        <v>2177</v>
      </c>
      <c r="C764" s="12" t="s">
        <v>48</v>
      </c>
      <c r="D764" s="12" t="s">
        <v>49</v>
      </c>
      <c r="E764" s="12" t="s">
        <v>49</v>
      </c>
      <c r="F764" s="12" t="s">
        <v>48</v>
      </c>
      <c r="G764" s="12" t="s">
        <v>2178</v>
      </c>
      <c r="H764" s="107" t="s">
        <v>2179</v>
      </c>
      <c r="I764" s="12" t="s">
        <v>78</v>
      </c>
      <c r="J764" s="12" t="s">
        <v>54</v>
      </c>
      <c r="K764" s="12" t="s">
        <v>2180</v>
      </c>
      <c r="L764" s="12"/>
      <c r="M764" s="95" t="s">
        <v>48</v>
      </c>
      <c r="N764" s="12"/>
      <c r="O764" s="96" t="s">
        <v>48</v>
      </c>
      <c r="P764" s="12"/>
      <c r="Q764" s="13">
        <v>6889.35</v>
      </c>
      <c r="R764" s="12" t="s">
        <v>56</v>
      </c>
      <c r="S764" s="96">
        <v>0</v>
      </c>
      <c r="T764" s="12" t="s">
        <v>48</v>
      </c>
      <c r="U764" s="96">
        <v>0</v>
      </c>
      <c r="V764" s="96">
        <v>0</v>
      </c>
      <c r="W764" s="96">
        <v>0</v>
      </c>
      <c r="X764" s="14">
        <v>0</v>
      </c>
      <c r="Y764" s="14">
        <v>0</v>
      </c>
      <c r="Z764" s="15" t="s">
        <v>57</v>
      </c>
      <c r="AA764" s="12" t="s">
        <v>48</v>
      </c>
      <c r="AB764" s="12" t="s">
        <v>48</v>
      </c>
      <c r="AC764" s="12" t="s">
        <v>58</v>
      </c>
      <c r="AD764" s="12" t="s">
        <v>57</v>
      </c>
      <c r="AE764" s="12" t="s">
        <v>57</v>
      </c>
      <c r="AF764" s="12" t="s">
        <v>80</v>
      </c>
      <c r="AG764" s="96">
        <v>0</v>
      </c>
      <c r="AH764" s="12" t="s">
        <v>48</v>
      </c>
      <c r="AI764" s="12" t="s">
        <v>48</v>
      </c>
    </row>
    <row r="765" spans="2:35" ht="14.5" x14ac:dyDescent="0.35">
      <c r="B765" s="107" t="s">
        <v>2181</v>
      </c>
      <c r="C765" s="12" t="s">
        <v>48</v>
      </c>
      <c r="D765" s="12" t="s">
        <v>49</v>
      </c>
      <c r="E765" s="12" t="s">
        <v>49</v>
      </c>
      <c r="F765" s="12" t="s">
        <v>48</v>
      </c>
      <c r="G765" s="12" t="s">
        <v>2182</v>
      </c>
      <c r="H765" s="107" t="s">
        <v>2183</v>
      </c>
      <c r="I765" s="12" t="s">
        <v>78</v>
      </c>
      <c r="J765" s="12" t="s">
        <v>54</v>
      </c>
      <c r="K765" s="12" t="s">
        <v>67</v>
      </c>
      <c r="L765" s="12" t="s">
        <v>68</v>
      </c>
      <c r="M765" s="95">
        <v>43440</v>
      </c>
      <c r="N765" s="12" t="s">
        <v>71</v>
      </c>
      <c r="O765" s="96" t="s">
        <v>48</v>
      </c>
      <c r="P765" s="12"/>
      <c r="Q765" s="13">
        <v>0</v>
      </c>
      <c r="R765" s="12" t="s">
        <v>56</v>
      </c>
      <c r="S765" s="96">
        <v>0</v>
      </c>
      <c r="T765" s="12" t="s">
        <v>48</v>
      </c>
      <c r="U765" s="96" t="s">
        <v>3</v>
      </c>
      <c r="V765" s="96">
        <v>2270</v>
      </c>
      <c r="W765" s="96">
        <v>0</v>
      </c>
      <c r="X765" s="14">
        <v>0</v>
      </c>
      <c r="Y765" s="14">
        <v>0</v>
      </c>
      <c r="Z765" s="15" t="s">
        <v>57</v>
      </c>
      <c r="AA765" s="12" t="s">
        <v>48</v>
      </c>
      <c r="AB765" s="12" t="s">
        <v>48</v>
      </c>
      <c r="AC765" s="12" t="s">
        <v>57</v>
      </c>
      <c r="AD765" s="12" t="s">
        <v>57</v>
      </c>
      <c r="AE765" s="12" t="s">
        <v>57</v>
      </c>
      <c r="AF765" s="12" t="s">
        <v>80</v>
      </c>
      <c r="AG765" s="96">
        <v>0</v>
      </c>
      <c r="AH765" s="12" t="s">
        <v>48</v>
      </c>
      <c r="AI765" s="12" t="s">
        <v>48</v>
      </c>
    </row>
    <row r="766" spans="2:35" ht="14.5" x14ac:dyDescent="0.35">
      <c r="B766" s="107" t="s">
        <v>2184</v>
      </c>
      <c r="C766" s="12" t="s">
        <v>48</v>
      </c>
      <c r="D766" s="12" t="s">
        <v>49</v>
      </c>
      <c r="E766" s="12" t="s">
        <v>49</v>
      </c>
      <c r="F766" s="12" t="s">
        <v>48</v>
      </c>
      <c r="G766" s="12" t="s">
        <v>2185</v>
      </c>
      <c r="H766" s="107" t="s">
        <v>2186</v>
      </c>
      <c r="I766" s="12" t="s">
        <v>78</v>
      </c>
      <c r="J766" s="12" t="s">
        <v>54</v>
      </c>
      <c r="K766" s="12" t="s">
        <v>55</v>
      </c>
      <c r="L766" s="12"/>
      <c r="M766" s="95" t="s">
        <v>48</v>
      </c>
      <c r="N766" s="12"/>
      <c r="O766" s="96" t="s">
        <v>48</v>
      </c>
      <c r="P766" s="12"/>
      <c r="Q766" s="13">
        <v>0</v>
      </c>
      <c r="R766" s="12"/>
      <c r="S766" s="96">
        <v>0</v>
      </c>
      <c r="T766" s="12" t="s">
        <v>48</v>
      </c>
      <c r="U766" s="96">
        <v>0</v>
      </c>
      <c r="V766" s="96">
        <v>0</v>
      </c>
      <c r="W766" s="96">
        <v>0</v>
      </c>
      <c r="X766" s="14">
        <v>0</v>
      </c>
      <c r="Y766" s="14">
        <v>0</v>
      </c>
      <c r="Z766" s="15" t="s">
        <v>57</v>
      </c>
      <c r="AA766" s="12" t="s">
        <v>48</v>
      </c>
      <c r="AB766" s="12" t="s">
        <v>48</v>
      </c>
      <c r="AC766" s="12" t="s">
        <v>58</v>
      </c>
      <c r="AD766" s="12" t="s">
        <v>57</v>
      </c>
      <c r="AE766" s="12" t="s">
        <v>57</v>
      </c>
      <c r="AF766" s="12" t="s">
        <v>80</v>
      </c>
      <c r="AG766" s="96">
        <v>0</v>
      </c>
      <c r="AH766" s="12" t="s">
        <v>48</v>
      </c>
      <c r="AI766" s="12" t="s">
        <v>48</v>
      </c>
    </row>
    <row r="767" spans="2:35" ht="14.5" x14ac:dyDescent="0.35">
      <c r="B767" s="107" t="s">
        <v>2187</v>
      </c>
      <c r="C767" s="12" t="s">
        <v>48</v>
      </c>
      <c r="D767" s="12" t="s">
        <v>49</v>
      </c>
      <c r="E767" s="12" t="s">
        <v>49</v>
      </c>
      <c r="F767" s="12" t="s">
        <v>48</v>
      </c>
      <c r="G767" s="12" t="s">
        <v>2188</v>
      </c>
      <c r="H767" s="107" t="s">
        <v>2189</v>
      </c>
      <c r="I767" s="12" t="s">
        <v>78</v>
      </c>
      <c r="J767" s="12" t="s">
        <v>298</v>
      </c>
      <c r="K767" s="12" t="s">
        <v>67</v>
      </c>
      <c r="L767" s="12" t="s">
        <v>68</v>
      </c>
      <c r="M767" s="95">
        <v>50040</v>
      </c>
      <c r="N767" s="12" t="s">
        <v>71</v>
      </c>
      <c r="O767" s="96" t="s">
        <v>48</v>
      </c>
      <c r="P767" s="12"/>
      <c r="Q767" s="13">
        <v>166678.9</v>
      </c>
      <c r="R767" s="12" t="s">
        <v>56</v>
      </c>
      <c r="S767" s="96">
        <f>Q767/V767</f>
        <v>316.88003802281366</v>
      </c>
      <c r="T767" s="12" t="s">
        <v>48</v>
      </c>
      <c r="U767" s="96" t="s">
        <v>3</v>
      </c>
      <c r="V767" s="96">
        <v>526</v>
      </c>
      <c r="W767" s="96">
        <v>1</v>
      </c>
      <c r="X767" s="14">
        <v>1627.5300000000002</v>
      </c>
      <c r="Y767" s="14">
        <v>0</v>
      </c>
      <c r="Z767" s="15" t="s">
        <v>57</v>
      </c>
      <c r="AA767" s="12" t="s">
        <v>48</v>
      </c>
      <c r="AB767" s="12" t="s">
        <v>48</v>
      </c>
      <c r="AC767" s="12" t="s">
        <v>57</v>
      </c>
      <c r="AD767" s="12" t="s">
        <v>57</v>
      </c>
      <c r="AE767" s="12" t="s">
        <v>57</v>
      </c>
      <c r="AF767" s="12" t="s">
        <v>245</v>
      </c>
      <c r="AG767" s="96">
        <v>2</v>
      </c>
      <c r="AH767" s="12" t="s">
        <v>48</v>
      </c>
      <c r="AI767" s="12" t="s">
        <v>48</v>
      </c>
    </row>
    <row r="768" spans="2:35" ht="14.5" x14ac:dyDescent="0.35">
      <c r="B768" s="107" t="s">
        <v>2190</v>
      </c>
      <c r="C768" s="12" t="s">
        <v>48</v>
      </c>
      <c r="D768" s="12" t="s">
        <v>49</v>
      </c>
      <c r="E768" s="12" t="s">
        <v>49</v>
      </c>
      <c r="F768" s="12" t="s">
        <v>48</v>
      </c>
      <c r="G768" s="12" t="s">
        <v>2191</v>
      </c>
      <c r="H768" s="107" t="s">
        <v>2192</v>
      </c>
      <c r="I768" s="12" t="s">
        <v>78</v>
      </c>
      <c r="J768" s="12" t="s">
        <v>54</v>
      </c>
      <c r="K768" s="12" t="s">
        <v>67</v>
      </c>
      <c r="L768" s="12" t="s">
        <v>68</v>
      </c>
      <c r="M768" s="95">
        <v>46182</v>
      </c>
      <c r="N768" s="12" t="s">
        <v>71</v>
      </c>
      <c r="O768" s="96" t="s">
        <v>48</v>
      </c>
      <c r="P768" s="12"/>
      <c r="Q768" s="13">
        <v>498604</v>
      </c>
      <c r="R768" s="12" t="s">
        <v>56</v>
      </c>
      <c r="S768" s="96">
        <f>Q768/V768</f>
        <v>266.49064671298771</v>
      </c>
      <c r="T768" s="12" t="s">
        <v>48</v>
      </c>
      <c r="U768" s="96">
        <v>1890</v>
      </c>
      <c r="V768" s="96">
        <v>1871</v>
      </c>
      <c r="W768" s="96">
        <v>9</v>
      </c>
      <c r="X768" s="14">
        <v>909.27</v>
      </c>
      <c r="Y768" s="14">
        <v>0</v>
      </c>
      <c r="Z768" s="15" t="s">
        <v>57</v>
      </c>
      <c r="AA768" s="12" t="s">
        <v>48</v>
      </c>
      <c r="AB768" s="12" t="s">
        <v>48</v>
      </c>
      <c r="AC768" s="12" t="s">
        <v>58</v>
      </c>
      <c r="AD768" s="12" t="s">
        <v>57</v>
      </c>
      <c r="AE768" s="12" t="s">
        <v>57</v>
      </c>
      <c r="AF768" s="12" t="s">
        <v>80</v>
      </c>
      <c r="AG768" s="96">
        <v>11</v>
      </c>
      <c r="AH768" s="12" t="s">
        <v>48</v>
      </c>
      <c r="AI768" s="12" t="s">
        <v>48</v>
      </c>
    </row>
    <row r="769" spans="1:35" ht="14.5" x14ac:dyDescent="0.35">
      <c r="B769" s="107" t="s">
        <v>2193</v>
      </c>
      <c r="C769" s="12" t="s">
        <v>48</v>
      </c>
      <c r="D769" s="12" t="s">
        <v>49</v>
      </c>
      <c r="E769" s="12" t="s">
        <v>49</v>
      </c>
      <c r="F769" s="12" t="s">
        <v>48</v>
      </c>
      <c r="G769" s="12" t="s">
        <v>2194</v>
      </c>
      <c r="H769" s="107" t="s">
        <v>2195</v>
      </c>
      <c r="I769" s="12" t="s">
        <v>78</v>
      </c>
      <c r="J769" s="12" t="s">
        <v>298</v>
      </c>
      <c r="K769" s="12" t="s">
        <v>294</v>
      </c>
      <c r="L769" s="12" t="s">
        <v>119</v>
      </c>
      <c r="M769" s="95">
        <v>45071</v>
      </c>
      <c r="N769" s="12" t="s">
        <v>72</v>
      </c>
      <c r="O769" s="96" t="s">
        <v>48</v>
      </c>
      <c r="P769" s="12"/>
      <c r="Q769" s="13">
        <f>X769</f>
        <v>764173</v>
      </c>
      <c r="R769" s="12" t="s">
        <v>72</v>
      </c>
      <c r="S769" s="96">
        <f>Q769/V769</f>
        <v>491.1137532133676</v>
      </c>
      <c r="T769" s="12" t="s">
        <v>48</v>
      </c>
      <c r="U769" s="13">
        <v>411</v>
      </c>
      <c r="V769" s="96">
        <v>1556</v>
      </c>
      <c r="W769" s="96">
        <v>10</v>
      </c>
      <c r="X769" s="18">
        <v>764173</v>
      </c>
      <c r="Y769" s="18">
        <v>0</v>
      </c>
      <c r="Z769" s="16" t="s">
        <v>58</v>
      </c>
      <c r="AA769" s="12" t="s">
        <v>48</v>
      </c>
      <c r="AB769" s="12" t="s">
        <v>48</v>
      </c>
      <c r="AC769" s="12" t="s">
        <v>58</v>
      </c>
      <c r="AD769" s="12" t="s">
        <v>57</v>
      </c>
      <c r="AE769" s="12" t="s">
        <v>57</v>
      </c>
      <c r="AF769" s="12" t="s">
        <v>80</v>
      </c>
      <c r="AG769" s="96">
        <v>10</v>
      </c>
      <c r="AH769" s="12" t="s">
        <v>48</v>
      </c>
      <c r="AI769" s="12" t="s">
        <v>48</v>
      </c>
    </row>
    <row r="770" spans="1:35" ht="14.5" x14ac:dyDescent="0.35">
      <c r="B770" s="107" t="s">
        <v>2196</v>
      </c>
      <c r="C770" s="12" t="s">
        <v>48</v>
      </c>
      <c r="D770" s="12" t="s">
        <v>49</v>
      </c>
      <c r="E770" s="12" t="s">
        <v>49</v>
      </c>
      <c r="F770" s="12" t="s">
        <v>48</v>
      </c>
      <c r="G770" s="12" t="s">
        <v>2197</v>
      </c>
      <c r="H770" s="107" t="s">
        <v>2198</v>
      </c>
      <c r="I770" s="12" t="s">
        <v>78</v>
      </c>
      <c r="J770" s="12" t="s">
        <v>128</v>
      </c>
      <c r="K770" s="12" t="s">
        <v>67</v>
      </c>
      <c r="L770" s="12" t="s">
        <v>84</v>
      </c>
      <c r="M770" s="95">
        <v>45779</v>
      </c>
      <c r="N770" s="12" t="s">
        <v>71</v>
      </c>
      <c r="O770" s="96" t="s">
        <v>48</v>
      </c>
      <c r="P770" s="12"/>
      <c r="Q770" s="17">
        <v>319078.75</v>
      </c>
      <c r="R770" s="12" t="s">
        <v>56</v>
      </c>
      <c r="S770" s="96">
        <f>Q770/V770</f>
        <v>403.89715189873419</v>
      </c>
      <c r="T770" s="12" t="s">
        <v>48</v>
      </c>
      <c r="U770" s="96" t="s">
        <v>3</v>
      </c>
      <c r="V770" s="96">
        <v>790</v>
      </c>
      <c r="W770" s="96">
        <v>0</v>
      </c>
      <c r="X770" s="16">
        <v>333964.32</v>
      </c>
      <c r="Y770" s="16">
        <v>327948.59999999998</v>
      </c>
      <c r="Z770" s="15" t="s">
        <v>57</v>
      </c>
      <c r="AA770" s="12" t="s">
        <v>48</v>
      </c>
      <c r="AB770" s="12"/>
      <c r="AC770" s="12" t="s">
        <v>57</v>
      </c>
      <c r="AD770" s="12" t="s">
        <v>57</v>
      </c>
      <c r="AE770" s="12" t="s">
        <v>57</v>
      </c>
      <c r="AF770" s="12" t="s">
        <v>59</v>
      </c>
      <c r="AG770" s="96">
        <v>4</v>
      </c>
      <c r="AH770" s="12" t="s">
        <v>48</v>
      </c>
      <c r="AI770" s="12" t="s">
        <v>48</v>
      </c>
    </row>
    <row r="771" spans="1:35" ht="14.5" x14ac:dyDescent="0.35">
      <c r="B771" s="107" t="s">
        <v>120</v>
      </c>
      <c r="C771" s="12" t="s">
        <v>48</v>
      </c>
      <c r="D771" s="12" t="s">
        <v>49</v>
      </c>
      <c r="E771" s="12" t="s">
        <v>49</v>
      </c>
      <c r="F771" s="12" t="s">
        <v>48</v>
      </c>
      <c r="G771" s="12" t="s">
        <v>2199</v>
      </c>
      <c r="H771" s="107" t="s">
        <v>2200</v>
      </c>
      <c r="I771" s="12" t="s">
        <v>78</v>
      </c>
      <c r="J771" s="12"/>
      <c r="K771" s="12" t="s">
        <v>294</v>
      </c>
      <c r="L771" s="12" t="s">
        <v>68</v>
      </c>
      <c r="M771" s="95">
        <v>45127</v>
      </c>
      <c r="N771" s="12" t="s">
        <v>71</v>
      </c>
      <c r="O771" s="96" t="s">
        <v>48</v>
      </c>
      <c r="P771" s="12"/>
      <c r="Q771" s="13">
        <v>0</v>
      </c>
      <c r="R771" s="12" t="s">
        <v>56</v>
      </c>
      <c r="S771" s="96">
        <v>0</v>
      </c>
      <c r="T771" s="12" t="s">
        <v>48</v>
      </c>
      <c r="U771" s="96" t="s">
        <v>3</v>
      </c>
      <c r="V771" s="96">
        <v>0</v>
      </c>
      <c r="W771" s="96">
        <v>0</v>
      </c>
      <c r="X771" s="14">
        <v>5801.9</v>
      </c>
      <c r="Y771" s="14">
        <v>0</v>
      </c>
      <c r="Z771" s="15" t="s">
        <v>57</v>
      </c>
      <c r="AA771" s="12" t="s">
        <v>48</v>
      </c>
      <c r="AB771" s="12" t="s">
        <v>48</v>
      </c>
      <c r="AC771" s="12" t="s">
        <v>58</v>
      </c>
      <c r="AD771" s="12" t="s">
        <v>57</v>
      </c>
      <c r="AE771" s="12" t="s">
        <v>57</v>
      </c>
      <c r="AF771" s="12" t="s">
        <v>80</v>
      </c>
      <c r="AG771" s="96">
        <v>0</v>
      </c>
      <c r="AH771" s="12" t="s">
        <v>48</v>
      </c>
      <c r="AI771" s="12" t="s">
        <v>48</v>
      </c>
    </row>
    <row r="772" spans="1:35" ht="14.5" x14ac:dyDescent="0.35">
      <c r="B772" s="107" t="s">
        <v>120</v>
      </c>
      <c r="C772" s="12" t="s">
        <v>48</v>
      </c>
      <c r="D772" s="12" t="s">
        <v>49</v>
      </c>
      <c r="E772" s="12" t="s">
        <v>49</v>
      </c>
      <c r="F772" s="12" t="s">
        <v>48</v>
      </c>
      <c r="G772" s="12" t="s">
        <v>2201</v>
      </c>
      <c r="H772" s="107" t="s">
        <v>2202</v>
      </c>
      <c r="I772" s="12" t="s">
        <v>78</v>
      </c>
      <c r="J772" s="12"/>
      <c r="K772" s="12" t="s">
        <v>67</v>
      </c>
      <c r="L772" s="12" t="s">
        <v>68</v>
      </c>
      <c r="M772" s="95">
        <v>46325</v>
      </c>
      <c r="N772" s="12" t="s">
        <v>71</v>
      </c>
      <c r="O772" s="96" t="s">
        <v>48</v>
      </c>
      <c r="P772" s="12"/>
      <c r="Q772" s="13">
        <v>0</v>
      </c>
      <c r="R772" s="12" t="s">
        <v>56</v>
      </c>
      <c r="S772" s="96">
        <v>0</v>
      </c>
      <c r="T772" s="12" t="s">
        <v>48</v>
      </c>
      <c r="U772" s="96" t="s">
        <v>3</v>
      </c>
      <c r="V772" s="96">
        <v>0</v>
      </c>
      <c r="W772" s="96">
        <v>0</v>
      </c>
      <c r="X772" s="14">
        <v>5417.83</v>
      </c>
      <c r="Y772" s="14">
        <v>5417.83</v>
      </c>
      <c r="Z772" s="15" t="s">
        <v>57</v>
      </c>
      <c r="AA772" s="12" t="s">
        <v>48</v>
      </c>
      <c r="AB772" s="12" t="s">
        <v>48</v>
      </c>
      <c r="AC772" s="12" t="s">
        <v>57</v>
      </c>
      <c r="AD772" s="12" t="s">
        <v>2</v>
      </c>
      <c r="AE772" s="12" t="s">
        <v>2</v>
      </c>
      <c r="AF772" s="12" t="s">
        <v>80</v>
      </c>
      <c r="AG772" s="96">
        <v>0</v>
      </c>
      <c r="AH772" s="12" t="s">
        <v>48</v>
      </c>
      <c r="AI772" s="12" t="s">
        <v>48</v>
      </c>
    </row>
    <row r="773" spans="1:35" ht="14.5" x14ac:dyDescent="0.35">
      <c r="A773" s="134"/>
      <c r="B773" s="107" t="s">
        <v>120</v>
      </c>
      <c r="C773" s="12" t="s">
        <v>48</v>
      </c>
      <c r="D773" s="12" t="s">
        <v>49</v>
      </c>
      <c r="E773" s="12" t="s">
        <v>49</v>
      </c>
      <c r="F773" s="12" t="s">
        <v>48</v>
      </c>
      <c r="G773" s="12" t="s">
        <v>2203</v>
      </c>
      <c r="H773" s="107" t="s">
        <v>2202</v>
      </c>
      <c r="I773" s="12" t="s">
        <v>78</v>
      </c>
      <c r="J773" s="12"/>
      <c r="K773" s="12" t="s">
        <v>67</v>
      </c>
      <c r="L773" s="12" t="s">
        <v>68</v>
      </c>
      <c r="M773" s="95">
        <v>46325</v>
      </c>
      <c r="N773" s="12" t="s">
        <v>71</v>
      </c>
      <c r="O773" s="96" t="s">
        <v>48</v>
      </c>
      <c r="P773" s="12"/>
      <c r="Q773" s="13">
        <v>0</v>
      </c>
      <c r="R773" s="12" t="s">
        <v>56</v>
      </c>
      <c r="S773" s="96">
        <v>0</v>
      </c>
      <c r="T773" s="12" t="s">
        <v>48</v>
      </c>
      <c r="U773" s="96" t="s">
        <v>3</v>
      </c>
      <c r="V773" s="96">
        <v>0</v>
      </c>
      <c r="W773" s="96">
        <v>0</v>
      </c>
      <c r="X773" s="14">
        <v>364.58</v>
      </c>
      <c r="Y773" s="14">
        <v>364.58</v>
      </c>
      <c r="Z773" s="15" t="s">
        <v>57</v>
      </c>
      <c r="AA773" s="12" t="s">
        <v>48</v>
      </c>
      <c r="AB773" s="12" t="s">
        <v>48</v>
      </c>
      <c r="AC773" s="12" t="s">
        <v>57</v>
      </c>
      <c r="AD773" s="12" t="s">
        <v>2</v>
      </c>
      <c r="AE773" s="12" t="s">
        <v>2</v>
      </c>
      <c r="AF773" s="12" t="s">
        <v>80</v>
      </c>
      <c r="AG773" s="96">
        <v>0</v>
      </c>
      <c r="AH773" s="12" t="s">
        <v>48</v>
      </c>
      <c r="AI773" s="12" t="s">
        <v>48</v>
      </c>
    </row>
    <row r="774" spans="1:35" ht="14.5" x14ac:dyDescent="0.35">
      <c r="A774" s="134"/>
      <c r="B774" s="107" t="s">
        <v>120</v>
      </c>
      <c r="C774" s="12" t="s">
        <v>48</v>
      </c>
      <c r="D774" s="12" t="s">
        <v>49</v>
      </c>
      <c r="E774" s="12" t="s">
        <v>49</v>
      </c>
      <c r="F774" s="12" t="s">
        <v>48</v>
      </c>
      <c r="G774" s="12" t="s">
        <v>2204</v>
      </c>
      <c r="H774" s="107" t="s">
        <v>2205</v>
      </c>
      <c r="I774" s="12" t="s">
        <v>78</v>
      </c>
      <c r="J774" s="12"/>
      <c r="K774" s="12" t="s">
        <v>67</v>
      </c>
      <c r="L774" s="12" t="s">
        <v>68</v>
      </c>
      <c r="M774" s="95">
        <v>46325</v>
      </c>
      <c r="N774" s="12" t="s">
        <v>71</v>
      </c>
      <c r="O774" s="96" t="s">
        <v>48</v>
      </c>
      <c r="P774" s="12"/>
      <c r="Q774" s="13">
        <v>0</v>
      </c>
      <c r="R774" s="12" t="s">
        <v>56</v>
      </c>
      <c r="S774" s="96">
        <v>0</v>
      </c>
      <c r="T774" s="12" t="s">
        <v>48</v>
      </c>
      <c r="U774" s="96" t="s">
        <v>3</v>
      </c>
      <c r="V774" s="96">
        <v>0</v>
      </c>
      <c r="W774" s="96">
        <v>0</v>
      </c>
      <c r="X774" s="14">
        <v>141.5</v>
      </c>
      <c r="Y774" s="14">
        <v>141.5</v>
      </c>
      <c r="Z774" s="15" t="s">
        <v>57</v>
      </c>
      <c r="AA774" s="12" t="s">
        <v>48</v>
      </c>
      <c r="AB774" s="12" t="s">
        <v>48</v>
      </c>
      <c r="AC774" s="12" t="s">
        <v>57</v>
      </c>
      <c r="AD774" s="12" t="s">
        <v>2</v>
      </c>
      <c r="AE774" s="12" t="s">
        <v>2</v>
      </c>
      <c r="AF774" s="12" t="s">
        <v>80</v>
      </c>
      <c r="AG774" s="96">
        <v>0</v>
      </c>
      <c r="AH774" s="12" t="s">
        <v>48</v>
      </c>
      <c r="AI774" s="12" t="s">
        <v>48</v>
      </c>
    </row>
    <row r="775" spans="1:35" ht="14.5" x14ac:dyDescent="0.35">
      <c r="A775" s="134"/>
      <c r="B775" s="107" t="s">
        <v>120</v>
      </c>
      <c r="C775" s="12" t="s">
        <v>48</v>
      </c>
      <c r="D775" s="12" t="s">
        <v>49</v>
      </c>
      <c r="E775" s="12" t="s">
        <v>49</v>
      </c>
      <c r="F775" s="12" t="s">
        <v>48</v>
      </c>
      <c r="G775" s="12" t="s">
        <v>2206</v>
      </c>
      <c r="H775" s="107" t="s">
        <v>2207</v>
      </c>
      <c r="I775" s="12" t="s">
        <v>78</v>
      </c>
      <c r="J775" s="12"/>
      <c r="K775" s="12" t="s">
        <v>67</v>
      </c>
      <c r="L775" s="12" t="s">
        <v>68</v>
      </c>
      <c r="M775" s="95">
        <v>46325</v>
      </c>
      <c r="N775" s="12" t="s">
        <v>71</v>
      </c>
      <c r="O775" s="96" t="s">
        <v>48</v>
      </c>
      <c r="P775" s="12"/>
      <c r="Q775" s="13">
        <v>0</v>
      </c>
      <c r="R775" s="12" t="s">
        <v>56</v>
      </c>
      <c r="S775" s="96">
        <v>0</v>
      </c>
      <c r="T775" s="12" t="s">
        <v>48</v>
      </c>
      <c r="U775" s="96" t="s">
        <v>3</v>
      </c>
      <c r="V775" s="96">
        <v>0</v>
      </c>
      <c r="W775" s="96">
        <v>0</v>
      </c>
      <c r="X775" s="14">
        <v>2385.63</v>
      </c>
      <c r="Y775" s="14">
        <v>2385.63</v>
      </c>
      <c r="Z775" s="15" t="s">
        <v>57</v>
      </c>
      <c r="AA775" s="12" t="s">
        <v>48</v>
      </c>
      <c r="AB775" s="12" t="s">
        <v>48</v>
      </c>
      <c r="AC775" s="12" t="s">
        <v>57</v>
      </c>
      <c r="AD775" s="12" t="s">
        <v>2</v>
      </c>
      <c r="AE775" s="12" t="s">
        <v>2</v>
      </c>
      <c r="AF775" s="12" t="s">
        <v>80</v>
      </c>
      <c r="AG775" s="96">
        <v>0</v>
      </c>
      <c r="AH775" s="12" t="s">
        <v>48</v>
      </c>
      <c r="AI775" s="12" t="s">
        <v>48</v>
      </c>
    </row>
    <row r="776" spans="1:35" ht="14.5" x14ac:dyDescent="0.35">
      <c r="B776" s="107" t="s">
        <v>120</v>
      </c>
      <c r="C776" s="12" t="s">
        <v>48</v>
      </c>
      <c r="D776" s="12" t="s">
        <v>49</v>
      </c>
      <c r="E776" s="12" t="s">
        <v>49</v>
      </c>
      <c r="F776" s="12" t="s">
        <v>48</v>
      </c>
      <c r="G776" s="12" t="s">
        <v>2208</v>
      </c>
      <c r="H776" s="107" t="s">
        <v>2207</v>
      </c>
      <c r="I776" s="12" t="s">
        <v>78</v>
      </c>
      <c r="J776" s="12"/>
      <c r="K776" s="12" t="s">
        <v>67</v>
      </c>
      <c r="L776" s="12" t="s">
        <v>68</v>
      </c>
      <c r="M776" s="95">
        <v>46325</v>
      </c>
      <c r="N776" s="12" t="s">
        <v>71</v>
      </c>
      <c r="O776" s="96" t="s">
        <v>48</v>
      </c>
      <c r="P776" s="12"/>
      <c r="Q776" s="13">
        <v>0</v>
      </c>
      <c r="R776" s="12" t="s">
        <v>56</v>
      </c>
      <c r="S776" s="96">
        <v>0</v>
      </c>
      <c r="T776" s="12" t="s">
        <v>48</v>
      </c>
      <c r="U776" s="96" t="s">
        <v>3</v>
      </c>
      <c r="V776" s="96">
        <v>0</v>
      </c>
      <c r="W776" s="96">
        <v>0</v>
      </c>
      <c r="X776" s="14">
        <v>305.60000000000002</v>
      </c>
      <c r="Y776" s="14">
        <v>305.60000000000002</v>
      </c>
      <c r="Z776" s="15" t="s">
        <v>57</v>
      </c>
      <c r="AA776" s="12" t="s">
        <v>48</v>
      </c>
      <c r="AB776" s="12" t="s">
        <v>48</v>
      </c>
      <c r="AC776" s="12" t="s">
        <v>57</v>
      </c>
      <c r="AD776" s="12" t="s">
        <v>2</v>
      </c>
      <c r="AE776" s="12" t="s">
        <v>2</v>
      </c>
      <c r="AF776" s="12" t="s">
        <v>80</v>
      </c>
      <c r="AG776" s="96">
        <v>0</v>
      </c>
      <c r="AH776" s="12" t="s">
        <v>48</v>
      </c>
      <c r="AI776" s="12" t="s">
        <v>48</v>
      </c>
    </row>
    <row r="777" spans="1:35" ht="14.5" x14ac:dyDescent="0.35">
      <c r="B777" s="107" t="s">
        <v>120</v>
      </c>
      <c r="C777" s="12" t="s">
        <v>48</v>
      </c>
      <c r="D777" s="12" t="s">
        <v>2209</v>
      </c>
      <c r="E777" s="12" t="s">
        <v>49</v>
      </c>
      <c r="F777" s="12" t="s">
        <v>48</v>
      </c>
      <c r="G777" s="12" t="s">
        <v>2210</v>
      </c>
      <c r="H777" s="107" t="s">
        <v>2211</v>
      </c>
      <c r="I777" s="12" t="s">
        <v>78</v>
      </c>
      <c r="J777" s="12"/>
      <c r="K777" s="12" t="s">
        <v>294</v>
      </c>
      <c r="L777" s="12" t="s">
        <v>68</v>
      </c>
      <c r="M777" s="95">
        <v>46189</v>
      </c>
      <c r="N777" s="12" t="s">
        <v>71</v>
      </c>
      <c r="O777" s="96" t="s">
        <v>48</v>
      </c>
      <c r="P777" s="12"/>
      <c r="Q777" s="17">
        <v>0</v>
      </c>
      <c r="R777" s="12" t="s">
        <v>56</v>
      </c>
      <c r="S777" s="96">
        <v>0</v>
      </c>
      <c r="T777" s="12" t="s">
        <v>48</v>
      </c>
      <c r="U777" s="118" t="s">
        <v>3</v>
      </c>
      <c r="V777" s="96">
        <v>0</v>
      </c>
      <c r="W777" s="96">
        <v>0</v>
      </c>
      <c r="X777" s="16">
        <v>36139.25</v>
      </c>
      <c r="Y777" s="16">
        <v>36139.25</v>
      </c>
      <c r="Z777" s="15" t="s">
        <v>57</v>
      </c>
      <c r="AA777" s="12"/>
      <c r="AB777" s="12"/>
      <c r="AC777" s="12" t="s">
        <v>58</v>
      </c>
      <c r="AD777" s="12" t="s">
        <v>2</v>
      </c>
      <c r="AE777" s="12" t="s">
        <v>2</v>
      </c>
      <c r="AF777" s="12" t="s">
        <v>59</v>
      </c>
      <c r="AG777" s="96">
        <v>0</v>
      </c>
      <c r="AH777" s="12" t="s">
        <v>48</v>
      </c>
      <c r="AI777" s="12" t="s">
        <v>48</v>
      </c>
    </row>
    <row r="778" spans="1:35" ht="14.5" x14ac:dyDescent="0.35">
      <c r="B778" s="107" t="s">
        <v>120</v>
      </c>
      <c r="C778" s="12" t="s">
        <v>48</v>
      </c>
      <c r="D778" s="12" t="s">
        <v>49</v>
      </c>
      <c r="E778" s="12" t="s">
        <v>49</v>
      </c>
      <c r="F778" s="12" t="s">
        <v>48</v>
      </c>
      <c r="G778" s="12" t="s">
        <v>2212</v>
      </c>
      <c r="H778" s="107" t="s">
        <v>2213</v>
      </c>
      <c r="I778" s="12" t="s">
        <v>78</v>
      </c>
      <c r="J778" s="12"/>
      <c r="K778" s="12" t="s">
        <v>67</v>
      </c>
      <c r="L778" s="12" t="s">
        <v>68</v>
      </c>
      <c r="M778" s="95">
        <v>46255</v>
      </c>
      <c r="N778" s="12" t="s">
        <v>71</v>
      </c>
      <c r="O778" s="96" t="s">
        <v>48</v>
      </c>
      <c r="P778" s="12"/>
      <c r="Q778" s="17">
        <v>0</v>
      </c>
      <c r="R778" s="12" t="s">
        <v>56</v>
      </c>
      <c r="S778" s="96">
        <v>0</v>
      </c>
      <c r="T778" s="12"/>
      <c r="U778" s="118" t="s">
        <v>3</v>
      </c>
      <c r="V778" s="96">
        <v>0</v>
      </c>
      <c r="W778" s="96">
        <v>0</v>
      </c>
      <c r="X778" s="16">
        <v>0</v>
      </c>
      <c r="Y778" s="16">
        <v>0</v>
      </c>
      <c r="Z778" s="15" t="s">
        <v>57</v>
      </c>
      <c r="AA778" s="12"/>
      <c r="AB778" s="12"/>
      <c r="AC778" s="12" t="s">
        <v>58</v>
      </c>
      <c r="AD778" s="12" t="s">
        <v>2</v>
      </c>
      <c r="AE778" s="12" t="s">
        <v>2</v>
      </c>
      <c r="AF778" s="12" t="s">
        <v>59</v>
      </c>
      <c r="AG778" s="96">
        <v>0</v>
      </c>
      <c r="AH778" s="12" t="s">
        <v>48</v>
      </c>
      <c r="AI778" s="12" t="s">
        <v>48</v>
      </c>
    </row>
    <row r="779" spans="1:35" ht="14.5" x14ac:dyDescent="0.35">
      <c r="B779" s="107" t="s">
        <v>2095</v>
      </c>
      <c r="C779" s="12" t="s">
        <v>48</v>
      </c>
      <c r="D779" s="12" t="s">
        <v>386</v>
      </c>
      <c r="E779" s="12" t="s">
        <v>49</v>
      </c>
      <c r="F779" s="12" t="s">
        <v>48</v>
      </c>
      <c r="G779" s="12" t="s">
        <v>2214</v>
      </c>
      <c r="H779" s="107" t="s">
        <v>2215</v>
      </c>
      <c r="I779" s="12" t="s">
        <v>78</v>
      </c>
      <c r="J779" s="12" t="s">
        <v>54</v>
      </c>
      <c r="K779" s="12" t="s">
        <v>67</v>
      </c>
      <c r="L779" s="12" t="s">
        <v>68</v>
      </c>
      <c r="M779" s="95">
        <v>46386</v>
      </c>
      <c r="N779" s="12" t="s">
        <v>71</v>
      </c>
      <c r="O779" s="96" t="s">
        <v>48</v>
      </c>
      <c r="P779" s="12"/>
      <c r="Q779" s="13">
        <v>184735</v>
      </c>
      <c r="R779" s="12" t="s">
        <v>56</v>
      </c>
      <c r="S779" s="96">
        <f>Q779/V779</f>
        <v>335.88181818181818</v>
      </c>
      <c r="T779" s="12" t="s">
        <v>48</v>
      </c>
      <c r="U779" s="96">
        <v>434</v>
      </c>
      <c r="V779" s="96">
        <v>550</v>
      </c>
      <c r="W779" s="96">
        <v>7</v>
      </c>
      <c r="X779" s="14">
        <v>1076.8800000000001</v>
      </c>
      <c r="Y779" s="14">
        <v>231.39</v>
      </c>
      <c r="Z779" s="15" t="s">
        <v>57</v>
      </c>
      <c r="AA779" s="12" t="s">
        <v>48</v>
      </c>
      <c r="AB779" s="12" t="s">
        <v>48</v>
      </c>
      <c r="AC779" s="12" t="s">
        <v>58</v>
      </c>
      <c r="AD779" s="12" t="s">
        <v>57</v>
      </c>
      <c r="AE779" s="12" t="s">
        <v>57</v>
      </c>
      <c r="AF779" s="12" t="s">
        <v>80</v>
      </c>
      <c r="AG779" s="96">
        <v>1</v>
      </c>
      <c r="AH779" s="12" t="s">
        <v>48</v>
      </c>
      <c r="AI779" s="12" t="s">
        <v>48</v>
      </c>
    </row>
    <row r="780" spans="1:35" ht="14.5" x14ac:dyDescent="0.35">
      <c r="B780" s="107" t="s">
        <v>2216</v>
      </c>
      <c r="C780" s="12" t="s">
        <v>48</v>
      </c>
      <c r="D780" s="12" t="s">
        <v>49</v>
      </c>
      <c r="E780" s="12" t="s">
        <v>49</v>
      </c>
      <c r="F780" s="12" t="s">
        <v>48</v>
      </c>
      <c r="G780" s="12" t="s">
        <v>2217</v>
      </c>
      <c r="H780" s="107" t="s">
        <v>2218</v>
      </c>
      <c r="I780" s="12" t="s">
        <v>78</v>
      </c>
      <c r="J780" s="12" t="s">
        <v>128</v>
      </c>
      <c r="K780" s="12" t="s">
        <v>67</v>
      </c>
      <c r="L780" s="12" t="s">
        <v>68</v>
      </c>
      <c r="M780" s="95">
        <v>47116</v>
      </c>
      <c r="N780" s="12" t="s">
        <v>71</v>
      </c>
      <c r="O780" s="96" t="s">
        <v>48</v>
      </c>
      <c r="P780" s="12"/>
      <c r="Q780" s="13">
        <v>191572</v>
      </c>
      <c r="R780" s="12" t="s">
        <v>56</v>
      </c>
      <c r="S780" s="96">
        <f>Q780/V780</f>
        <v>380.10317460317458</v>
      </c>
      <c r="T780" s="12" t="s">
        <v>48</v>
      </c>
      <c r="U780" s="96">
        <v>325</v>
      </c>
      <c r="V780" s="96">
        <v>504</v>
      </c>
      <c r="W780" s="96">
        <v>0</v>
      </c>
      <c r="X780" s="14">
        <v>2136.7800000000002</v>
      </c>
      <c r="Y780" s="14">
        <v>2136.7800000000002</v>
      </c>
      <c r="Z780" s="15" t="s">
        <v>57</v>
      </c>
      <c r="AA780" s="12" t="s">
        <v>48</v>
      </c>
      <c r="AB780" s="12" t="s">
        <v>48</v>
      </c>
      <c r="AC780" s="12" t="s">
        <v>58</v>
      </c>
      <c r="AD780" s="12" t="s">
        <v>2</v>
      </c>
      <c r="AE780" s="12" t="s">
        <v>2</v>
      </c>
      <c r="AF780" s="12" t="s">
        <v>80</v>
      </c>
      <c r="AG780" s="96">
        <v>0</v>
      </c>
      <c r="AH780" s="12" t="s">
        <v>48</v>
      </c>
      <c r="AI780" s="12" t="s">
        <v>48</v>
      </c>
    </row>
    <row r="781" spans="1:35" ht="14.5" x14ac:dyDescent="0.35">
      <c r="B781" s="107" t="s">
        <v>2219</v>
      </c>
      <c r="C781" s="12" t="s">
        <v>48</v>
      </c>
      <c r="D781" s="12" t="s">
        <v>49</v>
      </c>
      <c r="E781" s="12" t="s">
        <v>49</v>
      </c>
      <c r="F781" s="12" t="s">
        <v>48</v>
      </c>
      <c r="G781" s="12" t="s">
        <v>2220</v>
      </c>
      <c r="H781" s="107" t="s">
        <v>2221</v>
      </c>
      <c r="I781" s="12" t="s">
        <v>78</v>
      </c>
      <c r="J781" s="12" t="s">
        <v>128</v>
      </c>
      <c r="K781" s="12" t="s">
        <v>67</v>
      </c>
      <c r="L781" s="12" t="s">
        <v>68</v>
      </c>
      <c r="M781" s="95">
        <v>46073</v>
      </c>
      <c r="N781" s="12" t="s">
        <v>71</v>
      </c>
      <c r="O781" s="96" t="s">
        <v>48</v>
      </c>
      <c r="P781" s="12"/>
      <c r="Q781" s="13">
        <v>488952.41</v>
      </c>
      <c r="R781" s="12" t="s">
        <v>56</v>
      </c>
      <c r="S781" s="96">
        <f>Q781/V781</f>
        <v>594.1098541919805</v>
      </c>
      <c r="T781" s="12" t="s">
        <v>48</v>
      </c>
      <c r="U781" s="96" t="s">
        <v>3</v>
      </c>
      <c r="V781" s="96">
        <v>823</v>
      </c>
      <c r="W781" s="96">
        <v>0</v>
      </c>
      <c r="X781" s="14">
        <v>34416.160000000003</v>
      </c>
      <c r="Y781" s="14">
        <v>9147.86</v>
      </c>
      <c r="Z781" s="15" t="s">
        <v>57</v>
      </c>
      <c r="AA781" s="12" t="s">
        <v>48</v>
      </c>
      <c r="AB781" s="12" t="s">
        <v>48</v>
      </c>
      <c r="AC781" s="12" t="s">
        <v>58</v>
      </c>
      <c r="AD781" s="12" t="s">
        <v>57</v>
      </c>
      <c r="AE781" s="12" t="s">
        <v>57</v>
      </c>
      <c r="AF781" s="12" t="s">
        <v>80</v>
      </c>
      <c r="AG781" s="96">
        <v>0</v>
      </c>
      <c r="AH781" s="12" t="s">
        <v>48</v>
      </c>
      <c r="AI781" s="12" t="s">
        <v>48</v>
      </c>
    </row>
    <row r="782" spans="1:35" ht="14.5" x14ac:dyDescent="0.35">
      <c r="B782" s="107" t="s">
        <v>2222</v>
      </c>
      <c r="C782" s="12" t="s">
        <v>48</v>
      </c>
      <c r="D782" s="12" t="s">
        <v>62</v>
      </c>
      <c r="E782" s="12" t="s">
        <v>2223</v>
      </c>
      <c r="F782" s="12" t="s">
        <v>48</v>
      </c>
      <c r="G782" s="12" t="s">
        <v>2224</v>
      </c>
      <c r="H782" s="107" t="s">
        <v>2225</v>
      </c>
      <c r="I782" s="12" t="s">
        <v>78</v>
      </c>
      <c r="J782" s="12" t="s">
        <v>79</v>
      </c>
      <c r="K782" s="12" t="s">
        <v>55</v>
      </c>
      <c r="L782" s="12"/>
      <c r="M782" s="118" t="s">
        <v>48</v>
      </c>
      <c r="N782" s="12"/>
      <c r="O782" s="96" t="s">
        <v>48</v>
      </c>
      <c r="P782" s="12"/>
      <c r="Q782" s="13">
        <v>4426</v>
      </c>
      <c r="R782" s="12" t="s">
        <v>56</v>
      </c>
      <c r="S782" s="96">
        <v>0</v>
      </c>
      <c r="T782" s="12" t="s">
        <v>48</v>
      </c>
      <c r="U782" s="13">
        <v>0</v>
      </c>
      <c r="V782" s="96">
        <v>0</v>
      </c>
      <c r="W782" s="96">
        <v>8</v>
      </c>
      <c r="X782" s="14">
        <v>0</v>
      </c>
      <c r="Y782" s="14">
        <v>0</v>
      </c>
      <c r="Z782" s="15" t="s">
        <v>57</v>
      </c>
      <c r="AA782" s="12" t="s">
        <v>48</v>
      </c>
      <c r="AB782" s="12" t="s">
        <v>48</v>
      </c>
      <c r="AC782" s="12" t="s">
        <v>57</v>
      </c>
      <c r="AD782" s="12" t="s">
        <v>57</v>
      </c>
      <c r="AE782" s="12" t="s">
        <v>57</v>
      </c>
      <c r="AF782" s="12" t="s">
        <v>80</v>
      </c>
      <c r="AG782" s="96">
        <v>2</v>
      </c>
      <c r="AH782" s="12" t="s">
        <v>48</v>
      </c>
      <c r="AI782" s="12" t="s">
        <v>48</v>
      </c>
    </row>
    <row r="783" spans="1:35" ht="14.5" x14ac:dyDescent="0.35">
      <c r="B783" s="107" t="s">
        <v>2226</v>
      </c>
      <c r="C783" s="12" t="s">
        <v>48</v>
      </c>
      <c r="D783" s="12" t="s">
        <v>75</v>
      </c>
      <c r="E783" s="12" t="s">
        <v>2227</v>
      </c>
      <c r="F783" s="12" t="s">
        <v>48</v>
      </c>
      <c r="G783" s="12" t="s">
        <v>2228</v>
      </c>
      <c r="H783" s="107" t="s">
        <v>2229</v>
      </c>
      <c r="I783" s="12" t="s">
        <v>53</v>
      </c>
      <c r="J783" s="12" t="s">
        <v>54</v>
      </c>
      <c r="K783" s="12" t="s">
        <v>593</v>
      </c>
      <c r="L783" s="12"/>
      <c r="M783" s="95" t="s">
        <v>48</v>
      </c>
      <c r="N783" s="12"/>
      <c r="O783" s="96" t="s">
        <v>48</v>
      </c>
      <c r="P783" s="12"/>
      <c r="Q783" s="13">
        <v>238817</v>
      </c>
      <c r="R783" s="12" t="s">
        <v>56</v>
      </c>
      <c r="S783" s="96">
        <f>Q783/V783</f>
        <v>275.13479262672809</v>
      </c>
      <c r="T783" s="12" t="s">
        <v>48</v>
      </c>
      <c r="U783" s="96">
        <v>0</v>
      </c>
      <c r="V783" s="96">
        <v>868</v>
      </c>
      <c r="W783" s="96">
        <v>39</v>
      </c>
      <c r="X783" s="14">
        <v>0.01</v>
      </c>
      <c r="Y783" s="14">
        <v>0</v>
      </c>
      <c r="Z783" s="15" t="s">
        <v>57</v>
      </c>
      <c r="AA783" s="12" t="s">
        <v>48</v>
      </c>
      <c r="AB783" s="12" t="s">
        <v>48</v>
      </c>
      <c r="AC783" s="12" t="s">
        <v>57</v>
      </c>
      <c r="AD783" s="12" t="s">
        <v>57</v>
      </c>
      <c r="AE783" s="12" t="s">
        <v>57</v>
      </c>
      <c r="AF783" s="12" t="s">
        <v>80</v>
      </c>
      <c r="AG783" s="96">
        <v>7</v>
      </c>
      <c r="AH783" s="12" t="s">
        <v>48</v>
      </c>
      <c r="AI783" s="12" t="s">
        <v>48</v>
      </c>
    </row>
    <row r="784" spans="1:35" ht="14.5" x14ac:dyDescent="0.35">
      <c r="B784" s="107" t="s">
        <v>2230</v>
      </c>
      <c r="C784" s="12" t="s">
        <v>48</v>
      </c>
      <c r="D784" s="12" t="s">
        <v>62</v>
      </c>
      <c r="E784" s="12" t="s">
        <v>2227</v>
      </c>
      <c r="F784" s="12" t="s">
        <v>48</v>
      </c>
      <c r="G784" s="12" t="s">
        <v>2231</v>
      </c>
      <c r="H784" s="107" t="s">
        <v>2232</v>
      </c>
      <c r="I784" s="12" t="s">
        <v>53</v>
      </c>
      <c r="J784" s="12" t="s">
        <v>128</v>
      </c>
      <c r="K784" s="12" t="s">
        <v>67</v>
      </c>
      <c r="L784" s="12" t="s">
        <v>68</v>
      </c>
      <c r="M784" s="95">
        <v>46360</v>
      </c>
      <c r="N784" s="12" t="s">
        <v>71</v>
      </c>
      <c r="O784" s="96" t="s">
        <v>48</v>
      </c>
      <c r="P784" s="12"/>
      <c r="Q784" s="13">
        <v>599442.43000000005</v>
      </c>
      <c r="R784" s="12" t="s">
        <v>56</v>
      </c>
      <c r="S784" s="96">
        <f>Q784/V784</f>
        <v>406.95344874405976</v>
      </c>
      <c r="T784" s="12" t="s">
        <v>48</v>
      </c>
      <c r="U784" s="96">
        <v>901</v>
      </c>
      <c r="V784" s="96">
        <v>1473</v>
      </c>
      <c r="W784" s="96">
        <v>8</v>
      </c>
      <c r="X784" s="14">
        <v>3723.2000000000003</v>
      </c>
      <c r="Y784" s="14">
        <v>3723.2000000000003</v>
      </c>
      <c r="Z784" s="15" t="s">
        <v>57</v>
      </c>
      <c r="AA784" s="12" t="s">
        <v>48</v>
      </c>
      <c r="AB784" s="12" t="s">
        <v>48</v>
      </c>
      <c r="AC784" s="12" t="s">
        <v>58</v>
      </c>
      <c r="AD784" s="12" t="s">
        <v>2</v>
      </c>
      <c r="AE784" s="12" t="s">
        <v>2</v>
      </c>
      <c r="AF784" s="12" t="s">
        <v>80</v>
      </c>
      <c r="AG784" s="96">
        <v>6</v>
      </c>
      <c r="AH784" s="12" t="s">
        <v>48</v>
      </c>
      <c r="AI784" s="12" t="s">
        <v>48</v>
      </c>
    </row>
    <row r="785" spans="2:35" ht="14.5" x14ac:dyDescent="0.35">
      <c r="B785" s="107" t="s">
        <v>2233</v>
      </c>
      <c r="C785" s="12" t="s">
        <v>48</v>
      </c>
      <c r="D785" s="12" t="s">
        <v>62</v>
      </c>
      <c r="E785" s="12" t="s">
        <v>2227</v>
      </c>
      <c r="F785" s="12" t="s">
        <v>48</v>
      </c>
      <c r="G785" s="12" t="s">
        <v>2234</v>
      </c>
      <c r="H785" s="107" t="s">
        <v>2235</v>
      </c>
      <c r="I785" s="12" t="s">
        <v>78</v>
      </c>
      <c r="J785" s="12" t="s">
        <v>128</v>
      </c>
      <c r="K785" s="12" t="s">
        <v>67</v>
      </c>
      <c r="L785" s="12" t="s">
        <v>68</v>
      </c>
      <c r="M785" s="95">
        <v>46416</v>
      </c>
      <c r="N785" s="12" t="s">
        <v>71</v>
      </c>
      <c r="O785" s="96" t="s">
        <v>48</v>
      </c>
      <c r="P785" s="12"/>
      <c r="Q785" s="17">
        <v>206866.98</v>
      </c>
      <c r="R785" s="12" t="s">
        <v>56</v>
      </c>
      <c r="S785" s="96">
        <f>Q785/V785</f>
        <v>678.25239344262297</v>
      </c>
      <c r="T785" s="12" t="s">
        <v>48</v>
      </c>
      <c r="U785" s="118">
        <v>475</v>
      </c>
      <c r="V785" s="96">
        <v>305</v>
      </c>
      <c r="W785" s="96">
        <v>0</v>
      </c>
      <c r="X785" s="16">
        <v>0</v>
      </c>
      <c r="Y785" s="16">
        <v>0</v>
      </c>
      <c r="Z785" s="15" t="s">
        <v>57</v>
      </c>
      <c r="AA785" s="12"/>
      <c r="AB785" s="12"/>
      <c r="AC785" s="12" t="s">
        <v>57</v>
      </c>
      <c r="AD785" s="12" t="s">
        <v>2</v>
      </c>
      <c r="AE785" s="12" t="s">
        <v>2</v>
      </c>
      <c r="AF785" s="12" t="s">
        <v>59</v>
      </c>
      <c r="AG785" s="96">
        <v>2</v>
      </c>
      <c r="AH785" s="12" t="s">
        <v>48</v>
      </c>
      <c r="AI785" s="12" t="s">
        <v>48</v>
      </c>
    </row>
    <row r="786" spans="2:35" ht="14.5" x14ac:dyDescent="0.35">
      <c r="B786" s="107" t="s">
        <v>2236</v>
      </c>
      <c r="C786" s="12" t="s">
        <v>48</v>
      </c>
      <c r="D786" s="12" t="s">
        <v>62</v>
      </c>
      <c r="E786" s="12" t="s">
        <v>2227</v>
      </c>
      <c r="F786" s="12" t="s">
        <v>48</v>
      </c>
      <c r="G786" s="12" t="s">
        <v>2237</v>
      </c>
      <c r="H786" s="107" t="s">
        <v>2238</v>
      </c>
      <c r="I786" s="12" t="s">
        <v>78</v>
      </c>
      <c r="J786" s="12" t="s">
        <v>79</v>
      </c>
      <c r="K786" s="12" t="s">
        <v>67</v>
      </c>
      <c r="L786" s="12" t="s">
        <v>119</v>
      </c>
      <c r="M786" s="95">
        <v>45440</v>
      </c>
      <c r="N786" s="12" t="s">
        <v>72</v>
      </c>
      <c r="O786" s="96" t="s">
        <v>48</v>
      </c>
      <c r="P786" s="12"/>
      <c r="Q786" s="13">
        <f>X786</f>
        <v>50549.49</v>
      </c>
      <c r="R786" s="12" t="s">
        <v>72</v>
      </c>
      <c r="S786" s="96">
        <f>Q786/V786</f>
        <v>255.30045454545453</v>
      </c>
      <c r="T786" s="12" t="s">
        <v>48</v>
      </c>
      <c r="U786" s="13">
        <v>924</v>
      </c>
      <c r="V786" s="96">
        <v>198</v>
      </c>
      <c r="W786" s="96">
        <v>9</v>
      </c>
      <c r="X786" s="18">
        <v>50549.49</v>
      </c>
      <c r="Y786" s="18">
        <v>0</v>
      </c>
      <c r="Z786" s="16" t="s">
        <v>58</v>
      </c>
      <c r="AA786" s="12" t="s">
        <v>48</v>
      </c>
      <c r="AB786" s="12" t="s">
        <v>48</v>
      </c>
      <c r="AC786" s="12" t="s">
        <v>57</v>
      </c>
      <c r="AD786" s="12" t="s">
        <v>57</v>
      </c>
      <c r="AE786" s="12" t="s">
        <v>57</v>
      </c>
      <c r="AF786" s="12" t="s">
        <v>80</v>
      </c>
      <c r="AG786" s="96">
        <v>1</v>
      </c>
      <c r="AH786" s="12" t="s">
        <v>48</v>
      </c>
      <c r="AI786" s="12" t="s">
        <v>48</v>
      </c>
    </row>
    <row r="787" spans="2:35" ht="14.5" x14ac:dyDescent="0.35">
      <c r="B787" s="107" t="s">
        <v>2239</v>
      </c>
      <c r="C787" s="12" t="s">
        <v>48</v>
      </c>
      <c r="D787" s="12" t="s">
        <v>235</v>
      </c>
      <c r="E787" s="12" t="s">
        <v>2240</v>
      </c>
      <c r="F787" s="12" t="s">
        <v>48</v>
      </c>
      <c r="G787" s="12" t="s">
        <v>2241</v>
      </c>
      <c r="H787" s="107" t="s">
        <v>2242</v>
      </c>
      <c r="I787" s="12" t="s">
        <v>53</v>
      </c>
      <c r="J787" s="12" t="s">
        <v>79</v>
      </c>
      <c r="K787" s="12" t="s">
        <v>67</v>
      </c>
      <c r="L787" s="12" t="s">
        <v>119</v>
      </c>
      <c r="M787" s="95">
        <v>45364</v>
      </c>
      <c r="N787" s="12" t="s">
        <v>72</v>
      </c>
      <c r="O787" s="96" t="s">
        <v>48</v>
      </c>
      <c r="P787" s="12"/>
      <c r="Q787" s="13">
        <f>X787</f>
        <v>1281339.1000000001</v>
      </c>
      <c r="R787" s="12" t="s">
        <v>72</v>
      </c>
      <c r="S787" s="96">
        <f>Q787/V787</f>
        <v>698.65817884405681</v>
      </c>
      <c r="T787" s="12" t="s">
        <v>48</v>
      </c>
      <c r="U787" s="13">
        <v>10121</v>
      </c>
      <c r="V787" s="96">
        <v>1834</v>
      </c>
      <c r="W787" s="96">
        <v>0</v>
      </c>
      <c r="X787" s="14">
        <v>1281339.1000000001</v>
      </c>
      <c r="Y787" s="14">
        <v>2173.23</v>
      </c>
      <c r="Z787" s="16" t="s">
        <v>58</v>
      </c>
      <c r="AA787" s="12" t="s">
        <v>48</v>
      </c>
      <c r="AB787" s="12" t="s">
        <v>48</v>
      </c>
      <c r="AC787" s="12" t="s">
        <v>57</v>
      </c>
      <c r="AD787" s="12" t="s">
        <v>57</v>
      </c>
      <c r="AE787" s="12" t="s">
        <v>57</v>
      </c>
      <c r="AF787" s="12" t="s">
        <v>80</v>
      </c>
      <c r="AG787" s="96">
        <v>4</v>
      </c>
      <c r="AH787" s="12" t="s">
        <v>48</v>
      </c>
      <c r="AI787" s="12" t="s">
        <v>48</v>
      </c>
    </row>
    <row r="788" spans="2:35" ht="14.5" x14ac:dyDescent="0.35">
      <c r="B788" s="107" t="s">
        <v>2243</v>
      </c>
      <c r="C788" s="12" t="s">
        <v>48</v>
      </c>
      <c r="D788" s="12" t="s">
        <v>235</v>
      </c>
      <c r="E788" s="12" t="s">
        <v>2240</v>
      </c>
      <c r="F788" s="12" t="s">
        <v>48</v>
      </c>
      <c r="G788" s="12" t="s">
        <v>2244</v>
      </c>
      <c r="H788" s="107" t="s">
        <v>2245</v>
      </c>
      <c r="I788" s="12" t="s">
        <v>53</v>
      </c>
      <c r="J788" s="12" t="s">
        <v>54</v>
      </c>
      <c r="K788" s="12" t="s">
        <v>67</v>
      </c>
      <c r="L788" s="12" t="s">
        <v>68</v>
      </c>
      <c r="M788" s="95">
        <v>46022</v>
      </c>
      <c r="N788" s="12" t="s">
        <v>71</v>
      </c>
      <c r="O788" s="96" t="s">
        <v>48</v>
      </c>
      <c r="P788" s="12"/>
      <c r="Q788" s="13">
        <v>0</v>
      </c>
      <c r="R788" s="12" t="s">
        <v>56</v>
      </c>
      <c r="S788" s="96">
        <v>0</v>
      </c>
      <c r="T788" s="12" t="s">
        <v>48</v>
      </c>
      <c r="U788" s="96">
        <v>0</v>
      </c>
      <c r="V788" s="96">
        <v>920</v>
      </c>
      <c r="W788" s="96">
        <v>0</v>
      </c>
      <c r="X788" s="14">
        <v>0</v>
      </c>
      <c r="Y788" s="14">
        <v>-1098.76</v>
      </c>
      <c r="Z788" s="15" t="s">
        <v>57</v>
      </c>
      <c r="AA788" s="12" t="s">
        <v>48</v>
      </c>
      <c r="AB788" s="12" t="s">
        <v>48</v>
      </c>
      <c r="AC788" s="12" t="s">
        <v>58</v>
      </c>
      <c r="AD788" s="12" t="s">
        <v>57</v>
      </c>
      <c r="AE788" s="12" t="s">
        <v>57</v>
      </c>
      <c r="AF788" s="12" t="s">
        <v>80</v>
      </c>
      <c r="AG788" s="96">
        <v>0</v>
      </c>
      <c r="AH788" s="12" t="s">
        <v>48</v>
      </c>
      <c r="AI788" s="12" t="s">
        <v>48</v>
      </c>
    </row>
    <row r="789" spans="2:35" ht="14.5" x14ac:dyDescent="0.35">
      <c r="B789" s="107" t="s">
        <v>2243</v>
      </c>
      <c r="C789" s="12" t="s">
        <v>48</v>
      </c>
      <c r="D789" s="12" t="s">
        <v>235</v>
      </c>
      <c r="E789" s="12" t="s">
        <v>2240</v>
      </c>
      <c r="F789" s="12" t="s">
        <v>48</v>
      </c>
      <c r="G789" s="12" t="s">
        <v>2246</v>
      </c>
      <c r="H789" s="107" t="s">
        <v>2247</v>
      </c>
      <c r="I789" s="12" t="s">
        <v>53</v>
      </c>
      <c r="J789" s="12" t="s">
        <v>54</v>
      </c>
      <c r="K789" s="12" t="s">
        <v>67</v>
      </c>
      <c r="L789" s="12" t="s">
        <v>119</v>
      </c>
      <c r="M789" s="95">
        <v>45841</v>
      </c>
      <c r="N789" s="12" t="s">
        <v>72</v>
      </c>
      <c r="O789" s="96" t="s">
        <v>48</v>
      </c>
      <c r="P789" s="12"/>
      <c r="Q789" s="13">
        <f>X789</f>
        <v>270771.67</v>
      </c>
      <c r="R789" s="12" t="s">
        <v>72</v>
      </c>
      <c r="S789" s="96">
        <f>Q789/V789</f>
        <v>286.83439618644064</v>
      </c>
      <c r="T789" s="12" t="s">
        <v>48</v>
      </c>
      <c r="U789" s="96">
        <v>736</v>
      </c>
      <c r="V789" s="96">
        <v>944</v>
      </c>
      <c r="W789" s="96">
        <v>2</v>
      </c>
      <c r="X789" s="14">
        <v>270771.67</v>
      </c>
      <c r="Y789" s="14">
        <v>270032.46000000002</v>
      </c>
      <c r="Z789" s="15" t="s">
        <v>57</v>
      </c>
      <c r="AA789" s="12" t="s">
        <v>48</v>
      </c>
      <c r="AB789" s="12" t="s">
        <v>48</v>
      </c>
      <c r="AC789" s="12" t="s">
        <v>58</v>
      </c>
      <c r="AD789" s="12" t="s">
        <v>57</v>
      </c>
      <c r="AE789" s="12" t="s">
        <v>57</v>
      </c>
      <c r="AF789" s="12" t="s">
        <v>80</v>
      </c>
      <c r="AG789" s="96">
        <v>4</v>
      </c>
      <c r="AH789" s="12" t="s">
        <v>48</v>
      </c>
      <c r="AI789" s="12" t="s">
        <v>48</v>
      </c>
    </row>
    <row r="790" spans="2:35" ht="14.5" x14ac:dyDescent="0.35">
      <c r="B790" s="107" t="s">
        <v>2248</v>
      </c>
      <c r="C790" s="12" t="s">
        <v>48</v>
      </c>
      <c r="D790" s="12" t="s">
        <v>247</v>
      </c>
      <c r="E790" s="12" t="s">
        <v>2240</v>
      </c>
      <c r="F790" s="12" t="s">
        <v>48</v>
      </c>
      <c r="G790" s="12" t="s">
        <v>2249</v>
      </c>
      <c r="H790" s="107" t="s">
        <v>2250</v>
      </c>
      <c r="I790" s="12" t="s">
        <v>78</v>
      </c>
      <c r="J790" s="12" t="s">
        <v>298</v>
      </c>
      <c r="K790" s="12" t="s">
        <v>294</v>
      </c>
      <c r="L790" s="12" t="s">
        <v>119</v>
      </c>
      <c r="M790" s="95">
        <v>45510</v>
      </c>
      <c r="N790" s="12" t="s">
        <v>72</v>
      </c>
      <c r="O790" s="96" t="s">
        <v>48</v>
      </c>
      <c r="P790" s="12"/>
      <c r="Q790" s="13">
        <f>X790</f>
        <v>270371.96000000002</v>
      </c>
      <c r="R790" s="12" t="s">
        <v>72</v>
      </c>
      <c r="S790" s="96">
        <f>Q790/V790</f>
        <v>682.75747474747482</v>
      </c>
      <c r="T790" s="12" t="s">
        <v>48</v>
      </c>
      <c r="U790" s="13">
        <v>1515</v>
      </c>
      <c r="V790" s="96">
        <v>396</v>
      </c>
      <c r="W790" s="96">
        <v>2</v>
      </c>
      <c r="X790" s="18">
        <v>270371.96000000002</v>
      </c>
      <c r="Y790" s="18">
        <v>-9374.07</v>
      </c>
      <c r="Z790" s="16" t="s">
        <v>58</v>
      </c>
      <c r="AA790" s="12" t="s">
        <v>48</v>
      </c>
      <c r="AB790" s="12" t="s">
        <v>48</v>
      </c>
      <c r="AC790" s="12" t="s">
        <v>57</v>
      </c>
      <c r="AD790" s="12" t="s">
        <v>57</v>
      </c>
      <c r="AE790" s="12" t="s">
        <v>57</v>
      </c>
      <c r="AF790" s="12" t="s">
        <v>80</v>
      </c>
      <c r="AG790" s="96">
        <v>2</v>
      </c>
      <c r="AH790" s="12" t="s">
        <v>48</v>
      </c>
      <c r="AI790" s="12" t="s">
        <v>48</v>
      </c>
    </row>
    <row r="791" spans="2:35" ht="14.5" x14ac:dyDescent="0.35">
      <c r="B791" s="107" t="s">
        <v>2251</v>
      </c>
      <c r="C791" s="12" t="s">
        <v>48</v>
      </c>
      <c r="D791" s="12" t="s">
        <v>247</v>
      </c>
      <c r="E791" s="12" t="s">
        <v>2240</v>
      </c>
      <c r="F791" s="12" t="s">
        <v>48</v>
      </c>
      <c r="G791" s="12" t="s">
        <v>2252</v>
      </c>
      <c r="H791" s="107" t="s">
        <v>2253</v>
      </c>
      <c r="I791" s="12" t="s">
        <v>78</v>
      </c>
      <c r="J791" s="12" t="s">
        <v>298</v>
      </c>
      <c r="K791" s="12" t="s">
        <v>67</v>
      </c>
      <c r="L791" s="12" t="s">
        <v>119</v>
      </c>
      <c r="M791" s="95">
        <v>45370</v>
      </c>
      <c r="N791" s="12" t="s">
        <v>72</v>
      </c>
      <c r="O791" s="96" t="s">
        <v>48</v>
      </c>
      <c r="P791" s="12"/>
      <c r="Q791" s="13">
        <f>X791</f>
        <v>441371.85</v>
      </c>
      <c r="R791" s="12" t="s">
        <v>72</v>
      </c>
      <c r="S791" s="96">
        <f>Q791/V791</f>
        <v>568.77815721649483</v>
      </c>
      <c r="T791" s="12" t="s">
        <v>48</v>
      </c>
      <c r="U791" s="13">
        <v>2189</v>
      </c>
      <c r="V791" s="96">
        <v>776</v>
      </c>
      <c r="W791" s="96">
        <v>0</v>
      </c>
      <c r="X791" s="18">
        <v>441371.85</v>
      </c>
      <c r="Y791" s="18">
        <v>0</v>
      </c>
      <c r="Z791" s="16" t="s">
        <v>58</v>
      </c>
      <c r="AA791" s="12" t="s">
        <v>48</v>
      </c>
      <c r="AB791" s="12" t="s">
        <v>48</v>
      </c>
      <c r="AC791" s="12" t="s">
        <v>57</v>
      </c>
      <c r="AD791" s="12" t="s">
        <v>57</v>
      </c>
      <c r="AE791" s="12" t="s">
        <v>57</v>
      </c>
      <c r="AF791" s="12" t="s">
        <v>80</v>
      </c>
      <c r="AG791" s="96">
        <v>2</v>
      </c>
      <c r="AH791" s="12" t="s">
        <v>48</v>
      </c>
      <c r="AI791" s="12" t="s">
        <v>48</v>
      </c>
    </row>
    <row r="792" spans="2:35" ht="14.5" x14ac:dyDescent="0.35">
      <c r="B792" s="107" t="s">
        <v>1830</v>
      </c>
      <c r="C792" s="12" t="s">
        <v>48</v>
      </c>
      <c r="D792" s="12" t="s">
        <v>247</v>
      </c>
      <c r="E792" s="12" t="s">
        <v>2240</v>
      </c>
      <c r="F792" s="12" t="s">
        <v>48</v>
      </c>
      <c r="G792" s="12" t="s">
        <v>2254</v>
      </c>
      <c r="H792" s="107" t="s">
        <v>2255</v>
      </c>
      <c r="I792" s="12" t="s">
        <v>78</v>
      </c>
      <c r="J792" s="12" t="s">
        <v>54</v>
      </c>
      <c r="K792" s="12" t="s">
        <v>294</v>
      </c>
      <c r="L792" s="12" t="s">
        <v>119</v>
      </c>
      <c r="M792" s="95">
        <v>45496</v>
      </c>
      <c r="N792" s="12" t="s">
        <v>72</v>
      </c>
      <c r="O792" s="96" t="s">
        <v>48</v>
      </c>
      <c r="P792" s="12"/>
      <c r="Q792" s="13">
        <f>X792</f>
        <v>490565.06</v>
      </c>
      <c r="R792" s="12" t="s">
        <v>72</v>
      </c>
      <c r="S792" s="96">
        <f>Q792/V792</f>
        <v>243.45660545905707</v>
      </c>
      <c r="T792" s="12" t="s">
        <v>48</v>
      </c>
      <c r="U792" s="13">
        <v>3434</v>
      </c>
      <c r="V792" s="96">
        <v>2015</v>
      </c>
      <c r="W792" s="96">
        <v>8</v>
      </c>
      <c r="X792" s="18">
        <v>490565.06</v>
      </c>
      <c r="Y792" s="18">
        <v>3.59</v>
      </c>
      <c r="Z792" s="16" t="s">
        <v>58</v>
      </c>
      <c r="AA792" s="12" t="s">
        <v>48</v>
      </c>
      <c r="AB792" s="12" t="s">
        <v>48</v>
      </c>
      <c r="AC792" s="12" t="s">
        <v>57</v>
      </c>
      <c r="AD792" s="12" t="s">
        <v>57</v>
      </c>
      <c r="AE792" s="12" t="s">
        <v>57</v>
      </c>
      <c r="AF792" s="12" t="s">
        <v>80</v>
      </c>
      <c r="AG792" s="96">
        <v>13</v>
      </c>
      <c r="AH792" s="12" t="s">
        <v>48</v>
      </c>
      <c r="AI792" s="12" t="s">
        <v>48</v>
      </c>
    </row>
    <row r="793" spans="2:35" ht="14.5" x14ac:dyDescent="0.35">
      <c r="B793" s="107" t="s">
        <v>2256</v>
      </c>
      <c r="C793" s="12" t="s">
        <v>48</v>
      </c>
      <c r="D793" s="12" t="s">
        <v>247</v>
      </c>
      <c r="E793" s="12" t="s">
        <v>2240</v>
      </c>
      <c r="F793" s="12" t="s">
        <v>48</v>
      </c>
      <c r="G793" s="12" t="s">
        <v>2257</v>
      </c>
      <c r="H793" s="107" t="s">
        <v>2258</v>
      </c>
      <c r="I793" s="12" t="s">
        <v>78</v>
      </c>
      <c r="J793" s="12" t="s">
        <v>128</v>
      </c>
      <c r="K793" s="12" t="s">
        <v>294</v>
      </c>
      <c r="L793" s="12" t="s">
        <v>68</v>
      </c>
      <c r="M793" s="95">
        <v>46084</v>
      </c>
      <c r="N793" s="12" t="s">
        <v>71</v>
      </c>
      <c r="O793" s="96" t="s">
        <v>48</v>
      </c>
      <c r="P793" s="12"/>
      <c r="Q793" s="17">
        <v>228071.38</v>
      </c>
      <c r="R793" s="12" t="s">
        <v>56</v>
      </c>
      <c r="S793" s="96">
        <f>Q793/V793</f>
        <v>255.97236812570145</v>
      </c>
      <c r="T793" s="12" t="s">
        <v>48</v>
      </c>
      <c r="U793" s="118">
        <v>313</v>
      </c>
      <c r="V793" s="96">
        <v>891</v>
      </c>
      <c r="W793" s="96">
        <v>0</v>
      </c>
      <c r="X793" s="16">
        <v>3819.25</v>
      </c>
      <c r="Y793" s="16">
        <v>2463.3200000000002</v>
      </c>
      <c r="Z793" s="15" t="s">
        <v>57</v>
      </c>
      <c r="AA793" s="12" t="s">
        <v>48</v>
      </c>
      <c r="AB793" s="12"/>
      <c r="AC793" s="12" t="s">
        <v>57</v>
      </c>
      <c r="AD793" s="12" t="s">
        <v>57</v>
      </c>
      <c r="AE793" s="12" t="s">
        <v>57</v>
      </c>
      <c r="AF793" s="12" t="s">
        <v>80</v>
      </c>
      <c r="AG793" s="96">
        <v>4</v>
      </c>
      <c r="AH793" s="12" t="s">
        <v>48</v>
      </c>
      <c r="AI793" s="12" t="s">
        <v>48</v>
      </c>
    </row>
    <row r="794" spans="2:35" ht="14.5" x14ac:dyDescent="0.35">
      <c r="B794" s="107" t="s">
        <v>2259</v>
      </c>
      <c r="C794" s="12" t="s">
        <v>48</v>
      </c>
      <c r="D794" s="12" t="s">
        <v>247</v>
      </c>
      <c r="E794" s="12" t="s">
        <v>2240</v>
      </c>
      <c r="F794" s="12" t="s">
        <v>48</v>
      </c>
      <c r="G794" s="12" t="s">
        <v>2260</v>
      </c>
      <c r="H794" s="107" t="s">
        <v>2261</v>
      </c>
      <c r="I794" s="12" t="s">
        <v>78</v>
      </c>
      <c r="J794" s="12" t="s">
        <v>54</v>
      </c>
      <c r="K794" s="12" t="s">
        <v>67</v>
      </c>
      <c r="L794" s="12" t="s">
        <v>68</v>
      </c>
      <c r="M794" s="95">
        <v>46084</v>
      </c>
      <c r="N794" s="12" t="s">
        <v>71</v>
      </c>
      <c r="O794" s="96" t="s">
        <v>48</v>
      </c>
      <c r="P794" s="12"/>
      <c r="Q794" s="17">
        <v>0</v>
      </c>
      <c r="R794" s="12" t="s">
        <v>56</v>
      </c>
      <c r="S794" s="96">
        <v>0</v>
      </c>
      <c r="T794" s="12" t="s">
        <v>48</v>
      </c>
      <c r="U794" s="118">
        <v>1676</v>
      </c>
      <c r="V794" s="96">
        <v>0</v>
      </c>
      <c r="W794" s="96">
        <v>0</v>
      </c>
      <c r="X794" s="16">
        <v>0</v>
      </c>
      <c r="Y794" s="16">
        <v>0</v>
      </c>
      <c r="Z794" s="15" t="s">
        <v>57</v>
      </c>
      <c r="AA794" s="12" t="s">
        <v>48</v>
      </c>
      <c r="AB794" s="12"/>
      <c r="AC794" s="12" t="s">
        <v>57</v>
      </c>
      <c r="AD794" s="12" t="s">
        <v>57</v>
      </c>
      <c r="AE794" s="12" t="s">
        <v>57</v>
      </c>
      <c r="AF794" s="12" t="s">
        <v>59</v>
      </c>
      <c r="AG794" s="96">
        <v>0</v>
      </c>
      <c r="AH794" s="12" t="s">
        <v>48</v>
      </c>
      <c r="AI794" s="12" t="s">
        <v>48</v>
      </c>
    </row>
    <row r="795" spans="2:35" ht="14.5" x14ac:dyDescent="0.35">
      <c r="B795" s="107" t="s">
        <v>2262</v>
      </c>
      <c r="C795" s="12" t="s">
        <v>48</v>
      </c>
      <c r="D795" s="12" t="s">
        <v>247</v>
      </c>
      <c r="E795" s="12" t="s">
        <v>2240</v>
      </c>
      <c r="F795" s="120" t="s">
        <v>48</v>
      </c>
      <c r="G795" s="12" t="s">
        <v>2263</v>
      </c>
      <c r="H795" s="107" t="s">
        <v>2264</v>
      </c>
      <c r="I795" s="12" t="s">
        <v>53</v>
      </c>
      <c r="J795" s="12" t="s">
        <v>79</v>
      </c>
      <c r="K795" s="12" t="s">
        <v>67</v>
      </c>
      <c r="L795" s="12" t="s">
        <v>68</v>
      </c>
      <c r="M795" s="95">
        <v>46763</v>
      </c>
      <c r="N795" s="12" t="s">
        <v>71</v>
      </c>
      <c r="O795" s="96" t="s">
        <v>48</v>
      </c>
      <c r="P795" s="12"/>
      <c r="Q795" s="17">
        <v>0</v>
      </c>
      <c r="R795" s="12" t="s">
        <v>56</v>
      </c>
      <c r="S795" s="96">
        <v>0</v>
      </c>
      <c r="T795" s="12" t="s">
        <v>48</v>
      </c>
      <c r="U795" s="24">
        <v>1681</v>
      </c>
      <c r="V795" s="135">
        <v>0</v>
      </c>
      <c r="W795" s="96">
        <v>0</v>
      </c>
      <c r="X795" s="20">
        <v>765.91</v>
      </c>
      <c r="Y795" s="25">
        <v>765.91</v>
      </c>
      <c r="Z795" s="15" t="s">
        <v>57</v>
      </c>
      <c r="AA795" s="12"/>
      <c r="AB795" s="12"/>
      <c r="AC795" s="12" t="s">
        <v>57</v>
      </c>
      <c r="AD795" s="12" t="s">
        <v>2</v>
      </c>
      <c r="AE795" s="12" t="s">
        <v>2</v>
      </c>
      <c r="AF795" s="12" t="s">
        <v>59</v>
      </c>
      <c r="AG795" s="96">
        <v>0</v>
      </c>
      <c r="AH795" s="12" t="s">
        <v>48</v>
      </c>
      <c r="AI795" s="12" t="s">
        <v>48</v>
      </c>
    </row>
    <row r="796" spans="2:35" ht="14.5" x14ac:dyDescent="0.35">
      <c r="B796" s="12" t="s">
        <v>66</v>
      </c>
      <c r="C796" s="12" t="s">
        <v>48</v>
      </c>
      <c r="D796" s="12" t="s">
        <v>75</v>
      </c>
      <c r="E796" s="12" t="s">
        <v>2265</v>
      </c>
      <c r="F796" s="120" t="s">
        <v>2266</v>
      </c>
      <c r="G796" s="12" t="s">
        <v>2267</v>
      </c>
      <c r="H796" s="12" t="s">
        <v>2268</v>
      </c>
      <c r="I796" s="12" t="s">
        <v>89</v>
      </c>
      <c r="J796" s="12" t="s">
        <v>66</v>
      </c>
      <c r="K796" s="12" t="s">
        <v>67</v>
      </c>
      <c r="L796" s="12" t="s">
        <v>119</v>
      </c>
      <c r="M796" s="95">
        <v>45099</v>
      </c>
      <c r="N796" s="12" t="s">
        <v>72</v>
      </c>
      <c r="O796" s="96">
        <v>918</v>
      </c>
      <c r="P796" s="12" t="s">
        <v>90</v>
      </c>
      <c r="Q796" s="17">
        <f>X796</f>
        <v>1313340.01</v>
      </c>
      <c r="R796" s="12" t="s">
        <v>72</v>
      </c>
      <c r="S796" s="96">
        <f t="shared" ref="S796:S802" si="26">Q796/V796</f>
        <v>1430.6536056644879</v>
      </c>
      <c r="T796" s="12" t="s">
        <v>48</v>
      </c>
      <c r="U796" s="17">
        <v>1673</v>
      </c>
      <c r="V796" s="96">
        <f t="shared" ref="V796:V802" si="27">O796</f>
        <v>918</v>
      </c>
      <c r="W796" s="96">
        <v>0</v>
      </c>
      <c r="X796" s="16">
        <f>1313340.02+Y796</f>
        <v>1313340.01</v>
      </c>
      <c r="Y796" s="19">
        <v>-0.01</v>
      </c>
      <c r="Z796" s="16" t="s">
        <v>58</v>
      </c>
      <c r="AA796" s="12" t="s">
        <v>58</v>
      </c>
      <c r="AB796" s="12" t="s">
        <v>91</v>
      </c>
      <c r="AC796" s="12" t="s">
        <v>57</v>
      </c>
      <c r="AD796" s="12" t="s">
        <v>57</v>
      </c>
      <c r="AE796" s="12" t="s">
        <v>57</v>
      </c>
      <c r="AF796" s="12" t="s">
        <v>80</v>
      </c>
      <c r="AG796" s="96">
        <v>7</v>
      </c>
      <c r="AH796" s="12" t="s">
        <v>48</v>
      </c>
      <c r="AI796" s="12" t="s">
        <v>48</v>
      </c>
    </row>
    <row r="797" spans="2:35" ht="14.5" x14ac:dyDescent="0.35">
      <c r="B797" s="12" t="s">
        <v>66</v>
      </c>
      <c r="C797" s="12" t="s">
        <v>48</v>
      </c>
      <c r="D797" s="12" t="s">
        <v>487</v>
      </c>
      <c r="E797" s="12" t="s">
        <v>2269</v>
      </c>
      <c r="F797" s="120" t="s">
        <v>2270</v>
      </c>
      <c r="G797" s="12" t="s">
        <v>48</v>
      </c>
      <c r="H797" s="12" t="s">
        <v>2271</v>
      </c>
      <c r="I797" s="12" t="s">
        <v>89</v>
      </c>
      <c r="J797" s="12" t="s">
        <v>66</v>
      </c>
      <c r="K797" s="12" t="s">
        <v>95</v>
      </c>
      <c r="L797" s="12" t="s">
        <v>96</v>
      </c>
      <c r="M797" s="118" t="s">
        <v>3</v>
      </c>
      <c r="N797" s="12" t="s">
        <v>71</v>
      </c>
      <c r="O797" s="96">
        <v>2500</v>
      </c>
      <c r="P797" s="12" t="s">
        <v>97</v>
      </c>
      <c r="Q797" s="17">
        <v>1185000</v>
      </c>
      <c r="R797" s="12" t="s">
        <v>56</v>
      </c>
      <c r="S797" s="96">
        <f t="shared" si="26"/>
        <v>474</v>
      </c>
      <c r="T797" s="12" t="s">
        <v>48</v>
      </c>
      <c r="U797" s="118" t="s">
        <v>3</v>
      </c>
      <c r="V797" s="96">
        <f t="shared" si="27"/>
        <v>2500</v>
      </c>
      <c r="W797" s="96" t="s">
        <v>2</v>
      </c>
      <c r="X797" s="14">
        <v>0</v>
      </c>
      <c r="Y797" s="14">
        <v>0</v>
      </c>
      <c r="Z797" s="15" t="s">
        <v>57</v>
      </c>
      <c r="AA797" s="12" t="s">
        <v>2</v>
      </c>
      <c r="AB797" s="12" t="s">
        <v>91</v>
      </c>
      <c r="AC797" s="12" t="s">
        <v>58</v>
      </c>
      <c r="AD797" s="12" t="s">
        <v>2</v>
      </c>
      <c r="AE797" s="12" t="s">
        <v>73</v>
      </c>
      <c r="AF797" s="12" t="s">
        <v>80</v>
      </c>
      <c r="AG797" s="96">
        <v>0</v>
      </c>
      <c r="AH797" s="12" t="s">
        <v>48</v>
      </c>
      <c r="AI797" s="12" t="s">
        <v>48</v>
      </c>
    </row>
    <row r="798" spans="2:35" ht="14.5" x14ac:dyDescent="0.35">
      <c r="B798" s="12" t="s">
        <v>66</v>
      </c>
      <c r="C798" s="12" t="s">
        <v>48</v>
      </c>
      <c r="D798" s="12" t="s">
        <v>487</v>
      </c>
      <c r="E798" s="12" t="s">
        <v>2269</v>
      </c>
      <c r="F798" s="120" t="s">
        <v>2270</v>
      </c>
      <c r="G798" s="12" t="s">
        <v>48</v>
      </c>
      <c r="H798" s="12" t="s">
        <v>2272</v>
      </c>
      <c r="I798" s="12" t="s">
        <v>89</v>
      </c>
      <c r="J798" s="12" t="s">
        <v>66</v>
      </c>
      <c r="K798" s="12" t="s">
        <v>95</v>
      </c>
      <c r="L798" s="12" t="s">
        <v>96</v>
      </c>
      <c r="M798" s="118" t="s">
        <v>3</v>
      </c>
      <c r="N798" s="12" t="s">
        <v>71</v>
      </c>
      <c r="O798" s="96">
        <v>2200</v>
      </c>
      <c r="P798" s="12" t="s">
        <v>97</v>
      </c>
      <c r="Q798" s="17">
        <v>1093000</v>
      </c>
      <c r="R798" s="12" t="s">
        <v>56</v>
      </c>
      <c r="S798" s="96">
        <f t="shared" si="26"/>
        <v>496.81818181818181</v>
      </c>
      <c r="T798" s="12" t="s">
        <v>48</v>
      </c>
      <c r="U798" s="118" t="s">
        <v>3</v>
      </c>
      <c r="V798" s="96">
        <f t="shared" si="27"/>
        <v>2200</v>
      </c>
      <c r="W798" s="96" t="s">
        <v>2</v>
      </c>
      <c r="X798" s="14">
        <v>0</v>
      </c>
      <c r="Y798" s="14">
        <v>0</v>
      </c>
      <c r="Z798" s="15" t="s">
        <v>57</v>
      </c>
      <c r="AA798" s="12" t="s">
        <v>2</v>
      </c>
      <c r="AB798" s="12" t="s">
        <v>91</v>
      </c>
      <c r="AC798" s="12" t="s">
        <v>58</v>
      </c>
      <c r="AD798" s="12" t="s">
        <v>2</v>
      </c>
      <c r="AE798" s="12" t="s">
        <v>73</v>
      </c>
      <c r="AF798" s="12" t="s">
        <v>80</v>
      </c>
      <c r="AG798" s="96">
        <v>0</v>
      </c>
      <c r="AH798" s="12" t="s">
        <v>48</v>
      </c>
      <c r="AI798" s="12" t="s">
        <v>48</v>
      </c>
    </row>
    <row r="799" spans="2:35" ht="14.5" x14ac:dyDescent="0.35">
      <c r="B799" s="12" t="s">
        <v>66</v>
      </c>
      <c r="C799" s="12" t="s">
        <v>48</v>
      </c>
      <c r="D799" s="12" t="s">
        <v>487</v>
      </c>
      <c r="E799" s="12" t="s">
        <v>2269</v>
      </c>
      <c r="F799" s="120" t="s">
        <v>2270</v>
      </c>
      <c r="G799" s="12" t="s">
        <v>48</v>
      </c>
      <c r="H799" s="12" t="s">
        <v>2273</v>
      </c>
      <c r="I799" s="12" t="s">
        <v>89</v>
      </c>
      <c r="J799" s="12" t="s">
        <v>66</v>
      </c>
      <c r="K799" s="12" t="s">
        <v>95</v>
      </c>
      <c r="L799" s="12" t="s">
        <v>96</v>
      </c>
      <c r="M799" s="118" t="s">
        <v>3</v>
      </c>
      <c r="N799" s="12" t="s">
        <v>71</v>
      </c>
      <c r="O799" s="96">
        <v>3200</v>
      </c>
      <c r="P799" s="12" t="s">
        <v>97</v>
      </c>
      <c r="Q799" s="17">
        <v>1800000</v>
      </c>
      <c r="R799" s="12" t="s">
        <v>56</v>
      </c>
      <c r="S799" s="96">
        <f t="shared" si="26"/>
        <v>562.5</v>
      </c>
      <c r="T799" s="12" t="s">
        <v>48</v>
      </c>
      <c r="U799" s="118" t="s">
        <v>3</v>
      </c>
      <c r="V799" s="96">
        <f t="shared" si="27"/>
        <v>3200</v>
      </c>
      <c r="W799" s="96" t="s">
        <v>2</v>
      </c>
      <c r="X799" s="16">
        <v>0</v>
      </c>
      <c r="Y799" s="16">
        <v>0</v>
      </c>
      <c r="Z799" s="15" t="s">
        <v>57</v>
      </c>
      <c r="AA799" s="12" t="s">
        <v>58</v>
      </c>
      <c r="AB799" s="12" t="s">
        <v>91</v>
      </c>
      <c r="AC799" s="12" t="s">
        <v>57</v>
      </c>
      <c r="AD799" s="12" t="s">
        <v>2</v>
      </c>
      <c r="AE799" s="12" t="s">
        <v>73</v>
      </c>
      <c r="AF799" s="12" t="s">
        <v>80</v>
      </c>
      <c r="AG799" s="96">
        <v>0</v>
      </c>
      <c r="AH799" s="12" t="s">
        <v>48</v>
      </c>
      <c r="AI799" s="12" t="s">
        <v>48</v>
      </c>
    </row>
    <row r="800" spans="2:35" ht="14.5" x14ac:dyDescent="0.35">
      <c r="B800" s="12" t="s">
        <v>66</v>
      </c>
      <c r="C800" s="12" t="s">
        <v>48</v>
      </c>
      <c r="D800" s="12" t="s">
        <v>487</v>
      </c>
      <c r="E800" s="12" t="s">
        <v>2269</v>
      </c>
      <c r="F800" s="120" t="s">
        <v>2270</v>
      </c>
      <c r="G800" s="12" t="s">
        <v>48</v>
      </c>
      <c r="H800" s="12" t="s">
        <v>2274</v>
      </c>
      <c r="I800" s="12" t="s">
        <v>89</v>
      </c>
      <c r="J800" s="12" t="s">
        <v>66</v>
      </c>
      <c r="K800" s="12" t="s">
        <v>95</v>
      </c>
      <c r="L800" s="12" t="s">
        <v>96</v>
      </c>
      <c r="M800" s="118" t="s">
        <v>3</v>
      </c>
      <c r="N800" s="12" t="s">
        <v>71</v>
      </c>
      <c r="O800" s="96">
        <v>8050</v>
      </c>
      <c r="P800" s="12" t="s">
        <v>97</v>
      </c>
      <c r="Q800" s="17">
        <v>10420000</v>
      </c>
      <c r="R800" s="12" t="s">
        <v>56</v>
      </c>
      <c r="S800" s="96">
        <f t="shared" si="26"/>
        <v>1294.4099378881988</v>
      </c>
      <c r="T800" s="12" t="s">
        <v>48</v>
      </c>
      <c r="U800" s="118" t="s">
        <v>3</v>
      </c>
      <c r="V800" s="96">
        <f t="shared" si="27"/>
        <v>8050</v>
      </c>
      <c r="W800" s="96" t="s">
        <v>2</v>
      </c>
      <c r="X800" s="14">
        <v>0</v>
      </c>
      <c r="Y800" s="14">
        <v>0</v>
      </c>
      <c r="Z800" s="15" t="s">
        <v>57</v>
      </c>
      <c r="AA800" s="12" t="s">
        <v>2</v>
      </c>
      <c r="AB800" s="12" t="s">
        <v>140</v>
      </c>
      <c r="AC800" s="12" t="s">
        <v>58</v>
      </c>
      <c r="AD800" s="12" t="s">
        <v>2</v>
      </c>
      <c r="AE800" s="12" t="s">
        <v>73</v>
      </c>
      <c r="AF800" s="12" t="s">
        <v>80</v>
      </c>
      <c r="AG800" s="96">
        <v>0</v>
      </c>
      <c r="AH800" s="12" t="s">
        <v>48</v>
      </c>
      <c r="AI800" s="12" t="s">
        <v>48</v>
      </c>
    </row>
    <row r="801" spans="2:35" ht="14.5" x14ac:dyDescent="0.35">
      <c r="B801" s="12" t="s">
        <v>66</v>
      </c>
      <c r="C801" s="12" t="s">
        <v>48</v>
      </c>
      <c r="D801" s="12" t="s">
        <v>487</v>
      </c>
      <c r="E801" s="12" t="s">
        <v>2269</v>
      </c>
      <c r="F801" s="120" t="s">
        <v>2275</v>
      </c>
      <c r="G801" s="12" t="s">
        <v>2276</v>
      </c>
      <c r="H801" s="12" t="s">
        <v>2277</v>
      </c>
      <c r="I801" s="12" t="s">
        <v>89</v>
      </c>
      <c r="J801" s="12" t="s">
        <v>66</v>
      </c>
      <c r="K801" s="12" t="s">
        <v>67</v>
      </c>
      <c r="L801" s="12" t="s">
        <v>349</v>
      </c>
      <c r="M801" s="95">
        <v>45982</v>
      </c>
      <c r="N801" s="12" t="s">
        <v>72</v>
      </c>
      <c r="O801" s="96">
        <v>2932</v>
      </c>
      <c r="P801" s="12" t="s">
        <v>90</v>
      </c>
      <c r="Q801" s="17">
        <f>X801</f>
        <v>2600284.9099999997</v>
      </c>
      <c r="R801" s="12" t="s">
        <v>72</v>
      </c>
      <c r="S801" s="96">
        <f t="shared" si="26"/>
        <v>886.86388472032729</v>
      </c>
      <c r="T801" s="12" t="s">
        <v>48</v>
      </c>
      <c r="U801" s="96">
        <v>9346</v>
      </c>
      <c r="V801" s="96">
        <f t="shared" si="27"/>
        <v>2932</v>
      </c>
      <c r="W801" s="96">
        <v>15</v>
      </c>
      <c r="X801" s="16">
        <v>2600284.9099999997</v>
      </c>
      <c r="Y801" s="16">
        <v>2201100.7200000002</v>
      </c>
      <c r="Z801" s="15" t="s">
        <v>58</v>
      </c>
      <c r="AA801" s="12" t="s">
        <v>58</v>
      </c>
      <c r="AB801" s="12" t="s">
        <v>91</v>
      </c>
      <c r="AC801" s="12" t="s">
        <v>58</v>
      </c>
      <c r="AD801" s="12" t="s">
        <v>57</v>
      </c>
      <c r="AE801" s="12" t="s">
        <v>57</v>
      </c>
      <c r="AF801" s="12" t="s">
        <v>80</v>
      </c>
      <c r="AG801" s="96">
        <v>22</v>
      </c>
      <c r="AH801" s="12" t="s">
        <v>48</v>
      </c>
      <c r="AI801" s="12" t="s">
        <v>48</v>
      </c>
    </row>
    <row r="802" spans="2:35" ht="14.5" x14ac:dyDescent="0.35">
      <c r="B802" s="12" t="s">
        <v>66</v>
      </c>
      <c r="C802" s="12" t="s">
        <v>48</v>
      </c>
      <c r="D802" s="12" t="s">
        <v>487</v>
      </c>
      <c r="E802" s="12" t="s">
        <v>2269</v>
      </c>
      <c r="F802" s="120" t="s">
        <v>2275</v>
      </c>
      <c r="G802" s="12" t="s">
        <v>2278</v>
      </c>
      <c r="H802" s="12" t="s">
        <v>2279</v>
      </c>
      <c r="I802" s="12" t="s">
        <v>89</v>
      </c>
      <c r="J802" s="12" t="s">
        <v>66</v>
      </c>
      <c r="K802" s="12" t="s">
        <v>67</v>
      </c>
      <c r="L802" s="12" t="s">
        <v>119</v>
      </c>
      <c r="M802" s="95">
        <v>45198</v>
      </c>
      <c r="N802" s="12" t="s">
        <v>72</v>
      </c>
      <c r="O802" s="96">
        <v>2932</v>
      </c>
      <c r="P802" s="12" t="s">
        <v>90</v>
      </c>
      <c r="Q802" s="17">
        <f>X802</f>
        <v>9882169.3599999994</v>
      </c>
      <c r="R802" s="12" t="s">
        <v>72</v>
      </c>
      <c r="S802" s="96">
        <f t="shared" si="26"/>
        <v>3370.4533969986355</v>
      </c>
      <c r="T802" s="12" t="s">
        <v>2280</v>
      </c>
      <c r="U802" s="17">
        <v>14922</v>
      </c>
      <c r="V802" s="135">
        <f t="shared" si="27"/>
        <v>2932</v>
      </c>
      <c r="W802" s="96" t="s">
        <v>2281</v>
      </c>
      <c r="X802" s="20">
        <f>9939471+Y802</f>
        <v>9882169.3599999994</v>
      </c>
      <c r="Y802" s="25">
        <v>-57301.64</v>
      </c>
      <c r="Z802" s="15" t="s">
        <v>58</v>
      </c>
      <c r="AA802" s="12" t="s">
        <v>58</v>
      </c>
      <c r="AB802" s="12" t="s">
        <v>91</v>
      </c>
      <c r="AC802" s="12" t="s">
        <v>58</v>
      </c>
      <c r="AD802" s="12" t="s">
        <v>57</v>
      </c>
      <c r="AE802" s="12" t="s">
        <v>57</v>
      </c>
      <c r="AF802" s="12" t="s">
        <v>80</v>
      </c>
      <c r="AG802" s="96">
        <v>24</v>
      </c>
      <c r="AH802" s="12" t="s">
        <v>48</v>
      </c>
      <c r="AI802" s="12" t="s">
        <v>48</v>
      </c>
    </row>
    <row r="803" spans="2:35" ht="14.5" x14ac:dyDescent="0.35">
      <c r="B803" s="12" t="s">
        <v>2282</v>
      </c>
      <c r="C803" s="12" t="s">
        <v>48</v>
      </c>
      <c r="D803" s="12" t="s">
        <v>102</v>
      </c>
      <c r="E803" s="12" t="s">
        <v>2269</v>
      </c>
      <c r="F803" s="12" t="s">
        <v>48</v>
      </c>
      <c r="G803" s="12" t="s">
        <v>2283</v>
      </c>
      <c r="H803" s="12" t="s">
        <v>2284</v>
      </c>
      <c r="I803" s="12" t="s">
        <v>53</v>
      </c>
      <c r="J803" s="12" t="s">
        <v>66</v>
      </c>
      <c r="K803" s="12" t="s">
        <v>55</v>
      </c>
      <c r="L803" s="12"/>
      <c r="M803" s="95" t="s">
        <v>48</v>
      </c>
      <c r="N803" s="12"/>
      <c r="O803" s="96" t="s">
        <v>48</v>
      </c>
      <c r="P803" s="12"/>
      <c r="Q803" s="13">
        <v>13200</v>
      </c>
      <c r="R803" s="12" t="s">
        <v>56</v>
      </c>
      <c r="S803" s="96">
        <v>0</v>
      </c>
      <c r="T803" s="12" t="s">
        <v>48</v>
      </c>
      <c r="U803" s="96">
        <v>0</v>
      </c>
      <c r="V803" s="96">
        <v>0</v>
      </c>
      <c r="W803" s="96">
        <v>0</v>
      </c>
      <c r="X803" s="14">
        <v>0</v>
      </c>
      <c r="Y803" s="14">
        <v>0</v>
      </c>
      <c r="Z803" s="15" t="s">
        <v>57</v>
      </c>
      <c r="AA803" s="12" t="s">
        <v>48</v>
      </c>
      <c r="AB803" s="12" t="s">
        <v>48</v>
      </c>
      <c r="AC803" s="12" t="s">
        <v>58</v>
      </c>
      <c r="AD803" s="12" t="s">
        <v>57</v>
      </c>
      <c r="AE803" s="12" t="s">
        <v>57</v>
      </c>
      <c r="AF803" s="12" t="s">
        <v>80</v>
      </c>
      <c r="AG803" s="96">
        <v>0</v>
      </c>
      <c r="AH803" s="12" t="s">
        <v>48</v>
      </c>
      <c r="AI803" s="12" t="s">
        <v>48</v>
      </c>
    </row>
    <row r="804" spans="2:35" ht="14.5" x14ac:dyDescent="0.35">
      <c r="B804" s="12" t="s">
        <v>2285</v>
      </c>
      <c r="C804" s="12" t="s">
        <v>48</v>
      </c>
      <c r="D804" s="12" t="s">
        <v>102</v>
      </c>
      <c r="E804" s="12" t="s">
        <v>2269</v>
      </c>
      <c r="F804" s="12" t="s">
        <v>48</v>
      </c>
      <c r="G804" s="12" t="s">
        <v>2286</v>
      </c>
      <c r="H804" s="12" t="s">
        <v>2287</v>
      </c>
      <c r="I804" s="12" t="s">
        <v>53</v>
      </c>
      <c r="J804" s="12" t="s">
        <v>66</v>
      </c>
      <c r="K804" s="12" t="s">
        <v>294</v>
      </c>
      <c r="L804" s="12" t="s">
        <v>68</v>
      </c>
      <c r="M804" s="95">
        <v>46203</v>
      </c>
      <c r="N804" s="12" t="s">
        <v>71</v>
      </c>
      <c r="O804" s="96" t="s">
        <v>48</v>
      </c>
      <c r="P804" s="12"/>
      <c r="Q804" s="13">
        <v>2067954.14</v>
      </c>
      <c r="R804" s="12" t="s">
        <v>56</v>
      </c>
      <c r="S804" s="96">
        <f>Q804/V804</f>
        <v>369.01394361170588</v>
      </c>
      <c r="T804" s="12" t="s">
        <v>48</v>
      </c>
      <c r="U804" s="96" t="s">
        <v>3</v>
      </c>
      <c r="V804" s="96">
        <v>5604</v>
      </c>
      <c r="W804" s="96">
        <v>34</v>
      </c>
      <c r="X804" s="14">
        <v>140259.78</v>
      </c>
      <c r="Y804" s="14">
        <v>75166.62</v>
      </c>
      <c r="Z804" s="15" t="s">
        <v>57</v>
      </c>
      <c r="AA804" s="12" t="s">
        <v>48</v>
      </c>
      <c r="AB804" s="12" t="s">
        <v>48</v>
      </c>
      <c r="AC804" s="12" t="s">
        <v>58</v>
      </c>
      <c r="AD804" s="12" t="s">
        <v>2</v>
      </c>
      <c r="AE804" s="12" t="s">
        <v>2</v>
      </c>
      <c r="AF804" s="12" t="s">
        <v>59</v>
      </c>
      <c r="AG804" s="96">
        <v>26</v>
      </c>
      <c r="AH804" s="12" t="s">
        <v>48</v>
      </c>
      <c r="AI804" s="12" t="s">
        <v>48</v>
      </c>
    </row>
    <row r="805" spans="2:35" ht="14.5" x14ac:dyDescent="0.35">
      <c r="B805" s="12" t="s">
        <v>2282</v>
      </c>
      <c r="C805" s="12" t="s">
        <v>48</v>
      </c>
      <c r="D805" s="12" t="s">
        <v>102</v>
      </c>
      <c r="E805" s="12" t="s">
        <v>2269</v>
      </c>
      <c r="F805" s="12" t="s">
        <v>48</v>
      </c>
      <c r="G805" s="12" t="s">
        <v>2288</v>
      </c>
      <c r="H805" s="12" t="s">
        <v>2289</v>
      </c>
      <c r="I805" s="12" t="s">
        <v>53</v>
      </c>
      <c r="J805" s="12" t="s">
        <v>66</v>
      </c>
      <c r="K805" s="12" t="s">
        <v>55</v>
      </c>
      <c r="L805" s="12"/>
      <c r="M805" s="95" t="s">
        <v>48</v>
      </c>
      <c r="N805" s="12"/>
      <c r="O805" s="96" t="s">
        <v>48</v>
      </c>
      <c r="P805" s="12"/>
      <c r="Q805" s="13">
        <v>16200</v>
      </c>
      <c r="R805" s="12" t="s">
        <v>56</v>
      </c>
      <c r="S805" s="96">
        <v>0</v>
      </c>
      <c r="T805" s="12" t="s">
        <v>48</v>
      </c>
      <c r="U805" s="96">
        <v>0</v>
      </c>
      <c r="V805" s="96">
        <v>0</v>
      </c>
      <c r="W805" s="96" t="s">
        <v>60</v>
      </c>
      <c r="X805" s="14">
        <v>0</v>
      </c>
      <c r="Y805" s="14">
        <v>-63944.97</v>
      </c>
      <c r="Z805" s="15" t="s">
        <v>57</v>
      </c>
      <c r="AA805" s="12" t="s">
        <v>48</v>
      </c>
      <c r="AB805" s="12" t="s">
        <v>48</v>
      </c>
      <c r="AC805" s="12" t="s">
        <v>57</v>
      </c>
      <c r="AD805" s="12" t="s">
        <v>57</v>
      </c>
      <c r="AE805" s="12" t="s">
        <v>57</v>
      </c>
      <c r="AF805" s="12" t="s">
        <v>80</v>
      </c>
      <c r="AG805" s="96" t="s">
        <v>60</v>
      </c>
      <c r="AH805" s="12" t="s">
        <v>48</v>
      </c>
      <c r="AI805" s="12" t="s">
        <v>48</v>
      </c>
    </row>
    <row r="806" spans="2:35" ht="14.5" x14ac:dyDescent="0.35">
      <c r="B806" s="12" t="s">
        <v>2285</v>
      </c>
      <c r="C806" s="12" t="s">
        <v>48</v>
      </c>
      <c r="D806" s="12" t="s">
        <v>102</v>
      </c>
      <c r="E806" s="12" t="s">
        <v>2269</v>
      </c>
      <c r="F806" s="12" t="s">
        <v>48</v>
      </c>
      <c r="G806" s="12" t="s">
        <v>2290</v>
      </c>
      <c r="H806" s="12" t="s">
        <v>2291</v>
      </c>
      <c r="I806" s="12" t="s">
        <v>53</v>
      </c>
      <c r="J806" s="12" t="s">
        <v>66</v>
      </c>
      <c r="K806" s="12" t="s">
        <v>55</v>
      </c>
      <c r="L806" s="12"/>
      <c r="M806" s="95" t="s">
        <v>48</v>
      </c>
      <c r="N806" s="12"/>
      <c r="O806" s="96" t="s">
        <v>48</v>
      </c>
      <c r="P806" s="12"/>
      <c r="Q806" s="13">
        <v>1080575</v>
      </c>
      <c r="R806" s="12" t="s">
        <v>56</v>
      </c>
      <c r="S806" s="96">
        <f t="shared" ref="S806:S817" si="28">Q806/V806</f>
        <v>363.09643817204301</v>
      </c>
      <c r="T806" s="12" t="s">
        <v>48</v>
      </c>
      <c r="U806" s="96">
        <v>0</v>
      </c>
      <c r="V806" s="96">
        <v>2976</v>
      </c>
      <c r="W806" s="96">
        <v>16</v>
      </c>
      <c r="X806" s="14">
        <v>0</v>
      </c>
      <c r="Y806" s="14">
        <v>0</v>
      </c>
      <c r="Z806" s="15" t="s">
        <v>57</v>
      </c>
      <c r="AA806" s="12" t="s">
        <v>48</v>
      </c>
      <c r="AB806" s="12" t="s">
        <v>48</v>
      </c>
      <c r="AC806" s="12" t="s">
        <v>58</v>
      </c>
      <c r="AD806" s="12" t="s">
        <v>57</v>
      </c>
      <c r="AE806" s="12" t="s">
        <v>57</v>
      </c>
      <c r="AF806" s="12" t="s">
        <v>80</v>
      </c>
      <c r="AG806" s="96">
        <v>21</v>
      </c>
      <c r="AH806" s="12" t="s">
        <v>48</v>
      </c>
      <c r="AI806" s="12" t="s">
        <v>48</v>
      </c>
    </row>
    <row r="807" spans="2:35" ht="14.5" x14ac:dyDescent="0.35">
      <c r="B807" s="94" t="s">
        <v>2282</v>
      </c>
      <c r="C807" s="12" t="s">
        <v>48</v>
      </c>
      <c r="D807" s="12" t="s">
        <v>102</v>
      </c>
      <c r="E807" s="12" t="s">
        <v>2269</v>
      </c>
      <c r="F807" s="12" t="s">
        <v>48</v>
      </c>
      <c r="G807" s="94" t="s">
        <v>2292</v>
      </c>
      <c r="H807" s="94" t="s">
        <v>2293</v>
      </c>
      <c r="I807" s="12" t="s">
        <v>53</v>
      </c>
      <c r="J807" s="12" t="s">
        <v>66</v>
      </c>
      <c r="K807" s="12" t="s">
        <v>67</v>
      </c>
      <c r="L807" s="12" t="s">
        <v>84</v>
      </c>
      <c r="M807" s="95">
        <v>45954</v>
      </c>
      <c r="N807" s="12" t="s">
        <v>71</v>
      </c>
      <c r="O807" s="96" t="s">
        <v>48</v>
      </c>
      <c r="P807" s="12"/>
      <c r="Q807" s="13">
        <v>882224.13</v>
      </c>
      <c r="R807" s="12" t="s">
        <v>56</v>
      </c>
      <c r="S807" s="96">
        <f t="shared" si="28"/>
        <v>310.09635500878733</v>
      </c>
      <c r="T807" s="12" t="s">
        <v>48</v>
      </c>
      <c r="U807" s="13" t="s">
        <v>3</v>
      </c>
      <c r="V807" s="96">
        <v>2845</v>
      </c>
      <c r="W807" s="96">
        <v>1</v>
      </c>
      <c r="X807" s="14">
        <v>2855355.65</v>
      </c>
      <c r="Y807" s="14">
        <v>2524647.23</v>
      </c>
      <c r="Z807" s="15" t="s">
        <v>57</v>
      </c>
      <c r="AA807" s="12" t="s">
        <v>48</v>
      </c>
      <c r="AB807" s="12" t="s">
        <v>48</v>
      </c>
      <c r="AC807" s="12" t="s">
        <v>58</v>
      </c>
      <c r="AD807" s="12" t="s">
        <v>57</v>
      </c>
      <c r="AE807" s="12" t="s">
        <v>57</v>
      </c>
      <c r="AF807" s="12" t="s">
        <v>80</v>
      </c>
      <c r="AG807" s="118">
        <v>0</v>
      </c>
      <c r="AH807" s="12" t="s">
        <v>48</v>
      </c>
      <c r="AI807" s="12" t="s">
        <v>48</v>
      </c>
    </row>
    <row r="808" spans="2:35" ht="14.5" x14ac:dyDescent="0.35">
      <c r="B808" s="107" t="s">
        <v>2294</v>
      </c>
      <c r="C808" s="12" t="s">
        <v>48</v>
      </c>
      <c r="D808" s="12" t="s">
        <v>102</v>
      </c>
      <c r="E808" s="12" t="s">
        <v>2269</v>
      </c>
      <c r="F808" s="12" t="s">
        <v>48</v>
      </c>
      <c r="G808" s="12" t="s">
        <v>2295</v>
      </c>
      <c r="H808" s="107" t="s">
        <v>2296</v>
      </c>
      <c r="I808" s="12" t="s">
        <v>78</v>
      </c>
      <c r="J808" s="12" t="s">
        <v>54</v>
      </c>
      <c r="K808" s="12" t="s">
        <v>67</v>
      </c>
      <c r="L808" s="12" t="s">
        <v>119</v>
      </c>
      <c r="M808" s="95">
        <v>45517</v>
      </c>
      <c r="N808" s="12" t="s">
        <v>72</v>
      </c>
      <c r="O808" s="96" t="s">
        <v>48</v>
      </c>
      <c r="P808" s="12"/>
      <c r="Q808" s="13">
        <f>X808</f>
        <v>543148.51</v>
      </c>
      <c r="R808" s="12" t="s">
        <v>72</v>
      </c>
      <c r="S808" s="96">
        <f t="shared" si="28"/>
        <v>323.11035693039855</v>
      </c>
      <c r="T808" s="12" t="s">
        <v>48</v>
      </c>
      <c r="U808" s="13">
        <v>4031</v>
      </c>
      <c r="V808" s="96">
        <v>1681</v>
      </c>
      <c r="W808" s="96">
        <v>128</v>
      </c>
      <c r="X808" s="18">
        <v>543148.51</v>
      </c>
      <c r="Y808" s="18">
        <v>0</v>
      </c>
      <c r="Z808" s="16" t="s">
        <v>58</v>
      </c>
      <c r="AA808" s="12" t="s">
        <v>48</v>
      </c>
      <c r="AB808" s="12" t="s">
        <v>48</v>
      </c>
      <c r="AC808" s="12" t="s">
        <v>2</v>
      </c>
      <c r="AD808" s="12" t="s">
        <v>57</v>
      </c>
      <c r="AE808" s="12" t="s">
        <v>57</v>
      </c>
      <c r="AF808" s="12" t="s">
        <v>80</v>
      </c>
      <c r="AG808" s="96">
        <v>4</v>
      </c>
      <c r="AH808" s="12" t="s">
        <v>48</v>
      </c>
      <c r="AI808" s="12" t="s">
        <v>48</v>
      </c>
    </row>
    <row r="809" spans="2:35" ht="14.5" x14ac:dyDescent="0.35">
      <c r="B809" s="107" t="s">
        <v>2297</v>
      </c>
      <c r="C809" s="12" t="s">
        <v>48</v>
      </c>
      <c r="D809" s="12" t="s">
        <v>487</v>
      </c>
      <c r="E809" s="12" t="s">
        <v>2269</v>
      </c>
      <c r="F809" s="12" t="s">
        <v>48</v>
      </c>
      <c r="G809" s="12" t="s">
        <v>2298</v>
      </c>
      <c r="H809" s="107" t="s">
        <v>2299</v>
      </c>
      <c r="I809" s="12" t="s">
        <v>78</v>
      </c>
      <c r="J809" s="12" t="s">
        <v>54</v>
      </c>
      <c r="K809" s="12" t="s">
        <v>67</v>
      </c>
      <c r="L809" s="12" t="s">
        <v>119</v>
      </c>
      <c r="M809" s="95">
        <v>45204</v>
      </c>
      <c r="N809" s="12" t="s">
        <v>72</v>
      </c>
      <c r="O809" s="96" t="s">
        <v>48</v>
      </c>
      <c r="P809" s="12"/>
      <c r="Q809" s="13">
        <f>X809</f>
        <v>237378.02</v>
      </c>
      <c r="R809" s="12" t="s">
        <v>72</v>
      </c>
      <c r="S809" s="96">
        <f t="shared" si="28"/>
        <v>282.59288095238094</v>
      </c>
      <c r="T809" s="12" t="s">
        <v>48</v>
      </c>
      <c r="U809" s="13">
        <v>465</v>
      </c>
      <c r="V809" s="96">
        <v>840</v>
      </c>
      <c r="W809" s="96">
        <v>2</v>
      </c>
      <c r="X809" s="18">
        <v>237378.02</v>
      </c>
      <c r="Y809" s="18">
        <v>0</v>
      </c>
      <c r="Z809" s="16" t="s">
        <v>58</v>
      </c>
      <c r="AA809" s="12" t="s">
        <v>48</v>
      </c>
      <c r="AB809" s="12" t="s">
        <v>48</v>
      </c>
      <c r="AC809" s="12" t="s">
        <v>58</v>
      </c>
      <c r="AD809" s="12" t="s">
        <v>57</v>
      </c>
      <c r="AE809" s="12" t="s">
        <v>57</v>
      </c>
      <c r="AF809" s="12" t="s">
        <v>80</v>
      </c>
      <c r="AG809" s="96">
        <v>0</v>
      </c>
      <c r="AH809" s="12" t="s">
        <v>48</v>
      </c>
      <c r="AI809" s="12" t="s">
        <v>48</v>
      </c>
    </row>
    <row r="810" spans="2:35" ht="14.5" x14ac:dyDescent="0.35">
      <c r="B810" s="107" t="s">
        <v>2259</v>
      </c>
      <c r="C810" s="12" t="s">
        <v>48</v>
      </c>
      <c r="D810" s="12" t="s">
        <v>102</v>
      </c>
      <c r="E810" s="12" t="s">
        <v>2269</v>
      </c>
      <c r="F810" s="12" t="s">
        <v>48</v>
      </c>
      <c r="G810" s="12" t="s">
        <v>2300</v>
      </c>
      <c r="H810" s="107" t="s">
        <v>2301</v>
      </c>
      <c r="I810" s="12" t="s">
        <v>78</v>
      </c>
      <c r="J810" s="12" t="s">
        <v>54</v>
      </c>
      <c r="K810" s="12" t="s">
        <v>67</v>
      </c>
      <c r="L810" s="12" t="s">
        <v>68</v>
      </c>
      <c r="M810" s="95">
        <v>46387</v>
      </c>
      <c r="N810" s="12" t="s">
        <v>71</v>
      </c>
      <c r="O810" s="96" t="s">
        <v>48</v>
      </c>
      <c r="P810" s="12"/>
      <c r="Q810" s="13">
        <v>639679.4</v>
      </c>
      <c r="R810" s="12" t="s">
        <v>56</v>
      </c>
      <c r="S810" s="96">
        <f t="shared" si="28"/>
        <v>603.4711320754717</v>
      </c>
      <c r="T810" s="12" t="s">
        <v>48</v>
      </c>
      <c r="U810" s="96">
        <v>726</v>
      </c>
      <c r="V810" s="96">
        <v>1060</v>
      </c>
      <c r="W810" s="96">
        <v>42</v>
      </c>
      <c r="X810" s="14">
        <v>183788.26</v>
      </c>
      <c r="Y810" s="14">
        <v>-177.84</v>
      </c>
      <c r="Z810" s="15" t="s">
        <v>57</v>
      </c>
      <c r="AA810" s="12" t="s">
        <v>48</v>
      </c>
      <c r="AB810" s="12" t="s">
        <v>48</v>
      </c>
      <c r="AC810" s="12" t="s">
        <v>58</v>
      </c>
      <c r="AD810" s="12" t="s">
        <v>57</v>
      </c>
      <c r="AE810" s="12" t="s">
        <v>57</v>
      </c>
      <c r="AF810" s="12" t="s">
        <v>80</v>
      </c>
      <c r="AG810" s="96">
        <v>7</v>
      </c>
      <c r="AH810" s="12" t="s">
        <v>48</v>
      </c>
      <c r="AI810" s="12" t="s">
        <v>48</v>
      </c>
    </row>
    <row r="811" spans="2:35" ht="14.5" x14ac:dyDescent="0.35">
      <c r="B811" s="107" t="s">
        <v>2302</v>
      </c>
      <c r="C811" s="12" t="s">
        <v>48</v>
      </c>
      <c r="D811" s="12" t="s">
        <v>102</v>
      </c>
      <c r="E811" s="12" t="s">
        <v>2303</v>
      </c>
      <c r="F811" s="12" t="s">
        <v>48</v>
      </c>
      <c r="G811" s="94" t="s">
        <v>2304</v>
      </c>
      <c r="H811" s="107" t="s">
        <v>2305</v>
      </c>
      <c r="I811" s="12" t="s">
        <v>78</v>
      </c>
      <c r="J811" s="12" t="s">
        <v>128</v>
      </c>
      <c r="K811" s="12" t="s">
        <v>67</v>
      </c>
      <c r="L811" s="12" t="s">
        <v>68</v>
      </c>
      <c r="M811" s="95">
        <v>46387</v>
      </c>
      <c r="N811" s="12" t="s">
        <v>71</v>
      </c>
      <c r="O811" s="96" t="s">
        <v>48</v>
      </c>
      <c r="P811" s="12"/>
      <c r="Q811" s="13">
        <v>21781</v>
      </c>
      <c r="R811" s="12" t="s">
        <v>56</v>
      </c>
      <c r="S811" s="96">
        <f t="shared" si="28"/>
        <v>51.983293556085918</v>
      </c>
      <c r="T811" s="12" t="s">
        <v>48</v>
      </c>
      <c r="U811" s="96">
        <v>0</v>
      </c>
      <c r="V811" s="96">
        <v>419</v>
      </c>
      <c r="W811" s="96">
        <v>16</v>
      </c>
      <c r="X811" s="14">
        <v>1231.99</v>
      </c>
      <c r="Y811" s="14">
        <v>0</v>
      </c>
      <c r="Z811" s="15" t="s">
        <v>57</v>
      </c>
      <c r="AA811" s="12" t="s">
        <v>48</v>
      </c>
      <c r="AB811" s="12" t="s">
        <v>48</v>
      </c>
      <c r="AC811" s="12" t="s">
        <v>58</v>
      </c>
      <c r="AD811" s="12" t="s">
        <v>57</v>
      </c>
      <c r="AE811" s="12" t="s">
        <v>57</v>
      </c>
      <c r="AF811" s="12" t="s">
        <v>59</v>
      </c>
      <c r="AG811" s="96">
        <v>6</v>
      </c>
      <c r="AH811" s="12" t="s">
        <v>48</v>
      </c>
      <c r="AI811" s="12" t="s">
        <v>48</v>
      </c>
    </row>
    <row r="812" spans="2:35" ht="14.5" x14ac:dyDescent="0.35">
      <c r="B812" s="107" t="s">
        <v>2306</v>
      </c>
      <c r="C812" s="12" t="s">
        <v>48</v>
      </c>
      <c r="D812" s="12" t="s">
        <v>102</v>
      </c>
      <c r="E812" s="12" t="s">
        <v>2303</v>
      </c>
      <c r="F812" s="12" t="s">
        <v>48</v>
      </c>
      <c r="G812" s="12" t="s">
        <v>2307</v>
      </c>
      <c r="H812" s="107" t="s">
        <v>2308</v>
      </c>
      <c r="I812" s="12" t="s">
        <v>78</v>
      </c>
      <c r="J812" s="12" t="s">
        <v>128</v>
      </c>
      <c r="K812" s="12" t="s">
        <v>67</v>
      </c>
      <c r="L812" s="12" t="s">
        <v>68</v>
      </c>
      <c r="M812" s="95">
        <v>46171</v>
      </c>
      <c r="N812" s="12" t="s">
        <v>71</v>
      </c>
      <c r="O812" s="96" t="s">
        <v>48</v>
      </c>
      <c r="P812" s="12"/>
      <c r="Q812" s="13">
        <v>54106.34</v>
      </c>
      <c r="R812" s="12" t="s">
        <v>56</v>
      </c>
      <c r="S812" s="96">
        <f t="shared" si="28"/>
        <v>141.6396335078534</v>
      </c>
      <c r="T812" s="12" t="s">
        <v>48</v>
      </c>
      <c r="U812" s="96">
        <v>497</v>
      </c>
      <c r="V812" s="96">
        <v>382</v>
      </c>
      <c r="W812" s="96">
        <v>0</v>
      </c>
      <c r="X812" s="14">
        <v>2162.38</v>
      </c>
      <c r="Y812" s="14">
        <v>0</v>
      </c>
      <c r="Z812" s="15" t="s">
        <v>57</v>
      </c>
      <c r="AA812" s="12" t="s">
        <v>48</v>
      </c>
      <c r="AB812" s="12" t="s">
        <v>48</v>
      </c>
      <c r="AC812" s="12" t="s">
        <v>57</v>
      </c>
      <c r="AD812" s="12" t="s">
        <v>57</v>
      </c>
      <c r="AE812" s="12" t="s">
        <v>57</v>
      </c>
      <c r="AF812" s="12" t="s">
        <v>80</v>
      </c>
      <c r="AG812" s="96">
        <v>2</v>
      </c>
      <c r="AH812" s="12" t="s">
        <v>48</v>
      </c>
      <c r="AI812" s="12" t="s">
        <v>48</v>
      </c>
    </row>
    <row r="813" spans="2:35" ht="14.5" x14ac:dyDescent="0.35">
      <c r="B813" s="12" t="s">
        <v>66</v>
      </c>
      <c r="C813" s="12" t="s">
        <v>48</v>
      </c>
      <c r="D813" s="12" t="s">
        <v>323</v>
      </c>
      <c r="E813" s="12" t="s">
        <v>323</v>
      </c>
      <c r="F813" s="120" t="s">
        <v>2309</v>
      </c>
      <c r="G813" s="12" t="s">
        <v>2310</v>
      </c>
      <c r="H813" s="12" t="s">
        <v>2311</v>
      </c>
      <c r="I813" s="12" t="s">
        <v>89</v>
      </c>
      <c r="J813" s="12" t="s">
        <v>66</v>
      </c>
      <c r="K813" s="12" t="s">
        <v>67</v>
      </c>
      <c r="L813" s="12" t="s">
        <v>68</v>
      </c>
      <c r="M813" s="95">
        <v>46190</v>
      </c>
      <c r="N813" s="12" t="s">
        <v>71</v>
      </c>
      <c r="O813" s="96">
        <v>4805</v>
      </c>
      <c r="P813" s="12" t="s">
        <v>90</v>
      </c>
      <c r="Q813" s="17">
        <v>5400000</v>
      </c>
      <c r="R813" s="12" t="s">
        <v>56</v>
      </c>
      <c r="S813" s="96">
        <f t="shared" si="28"/>
        <v>1123.8293444328824</v>
      </c>
      <c r="T813" s="12" t="s">
        <v>48</v>
      </c>
      <c r="U813" s="118" t="s">
        <v>3</v>
      </c>
      <c r="V813" s="96">
        <f>O813</f>
        <v>4805</v>
      </c>
      <c r="W813" s="96">
        <v>34</v>
      </c>
      <c r="X813" s="16">
        <v>108712.08</v>
      </c>
      <c r="Y813" s="16">
        <v>5580.81</v>
      </c>
      <c r="Z813" s="15" t="s">
        <v>58</v>
      </c>
      <c r="AA813" s="12" t="s">
        <v>58</v>
      </c>
      <c r="AB813" s="12" t="s">
        <v>91</v>
      </c>
      <c r="AC813" s="12" t="s">
        <v>57</v>
      </c>
      <c r="AD813" s="12" t="s">
        <v>57</v>
      </c>
      <c r="AE813" s="12" t="s">
        <v>57</v>
      </c>
      <c r="AF813" s="12" t="s">
        <v>80</v>
      </c>
      <c r="AG813" s="96">
        <v>30</v>
      </c>
      <c r="AH813" s="12" t="s">
        <v>48</v>
      </c>
      <c r="AI813" s="12" t="s">
        <v>48</v>
      </c>
    </row>
    <row r="814" spans="2:35" ht="14.5" x14ac:dyDescent="0.35">
      <c r="B814" s="107" t="s">
        <v>2312</v>
      </c>
      <c r="C814" s="12" t="s">
        <v>48</v>
      </c>
      <c r="D814" s="12" t="s">
        <v>323</v>
      </c>
      <c r="E814" s="12" t="s">
        <v>323</v>
      </c>
      <c r="F814" s="12" t="s">
        <v>48</v>
      </c>
      <c r="G814" s="12" t="s">
        <v>2313</v>
      </c>
      <c r="H814" s="107" t="s">
        <v>2314</v>
      </c>
      <c r="I814" s="12" t="s">
        <v>78</v>
      </c>
      <c r="J814" s="12" t="s">
        <v>79</v>
      </c>
      <c r="K814" s="12" t="s">
        <v>67</v>
      </c>
      <c r="L814" s="12" t="s">
        <v>614</v>
      </c>
      <c r="M814" s="95">
        <v>45040</v>
      </c>
      <c r="N814" s="12" t="s">
        <v>72</v>
      </c>
      <c r="O814" s="96" t="s">
        <v>48</v>
      </c>
      <c r="P814" s="12"/>
      <c r="Q814" s="13">
        <f>X814</f>
        <v>90575</v>
      </c>
      <c r="R814" s="12" t="s">
        <v>72</v>
      </c>
      <c r="S814" s="96">
        <f t="shared" si="28"/>
        <v>526.59883720930236</v>
      </c>
      <c r="T814" s="12" t="s">
        <v>48</v>
      </c>
      <c r="U814" s="96">
        <v>395</v>
      </c>
      <c r="V814" s="96">
        <v>172</v>
      </c>
      <c r="W814" s="96">
        <v>0</v>
      </c>
      <c r="X814" s="18">
        <v>90575</v>
      </c>
      <c r="Y814" s="18">
        <v>0</v>
      </c>
      <c r="Z814" s="16" t="s">
        <v>58</v>
      </c>
      <c r="AA814" s="12" t="s">
        <v>48</v>
      </c>
      <c r="AB814" s="12" t="s">
        <v>48</v>
      </c>
      <c r="AC814" s="12" t="s">
        <v>57</v>
      </c>
      <c r="AD814" s="12" t="s">
        <v>57</v>
      </c>
      <c r="AE814" s="12" t="s">
        <v>57</v>
      </c>
      <c r="AF814" s="12" t="s">
        <v>80</v>
      </c>
      <c r="AG814" s="96">
        <v>2</v>
      </c>
      <c r="AH814" s="12" t="s">
        <v>48</v>
      </c>
      <c r="AI814" s="12" t="s">
        <v>48</v>
      </c>
    </row>
    <row r="815" spans="2:35" ht="14.5" x14ac:dyDescent="0.35">
      <c r="B815" s="107" t="s">
        <v>2315</v>
      </c>
      <c r="C815" s="12" t="s">
        <v>48</v>
      </c>
      <c r="D815" s="12" t="s">
        <v>323</v>
      </c>
      <c r="E815" s="12" t="s">
        <v>323</v>
      </c>
      <c r="F815" s="12" t="s">
        <v>48</v>
      </c>
      <c r="G815" s="12" t="s">
        <v>2316</v>
      </c>
      <c r="H815" s="107" t="s">
        <v>2317</v>
      </c>
      <c r="I815" s="12" t="s">
        <v>78</v>
      </c>
      <c r="J815" s="12" t="s">
        <v>54</v>
      </c>
      <c r="K815" s="12" t="s">
        <v>67</v>
      </c>
      <c r="L815" s="12" t="s">
        <v>68</v>
      </c>
      <c r="M815" s="95">
        <v>46583</v>
      </c>
      <c r="N815" s="12" t="s">
        <v>71</v>
      </c>
      <c r="O815" s="96" t="s">
        <v>48</v>
      </c>
      <c r="P815" s="12"/>
      <c r="Q815" s="13">
        <v>96864</v>
      </c>
      <c r="R815" s="12" t="s">
        <v>56</v>
      </c>
      <c r="S815" s="96">
        <f t="shared" si="28"/>
        <v>320.74172185430461</v>
      </c>
      <c r="T815" s="12" t="s">
        <v>48</v>
      </c>
      <c r="U815" s="96" t="s">
        <v>3</v>
      </c>
      <c r="V815" s="96">
        <v>302</v>
      </c>
      <c r="W815" s="96">
        <v>7</v>
      </c>
      <c r="X815" s="14">
        <v>842.92</v>
      </c>
      <c r="Y815" s="14">
        <v>0</v>
      </c>
      <c r="Z815" s="15" t="s">
        <v>57</v>
      </c>
      <c r="AA815" s="12" t="s">
        <v>48</v>
      </c>
      <c r="AB815" s="12" t="s">
        <v>48</v>
      </c>
      <c r="AC815" s="12" t="s">
        <v>57</v>
      </c>
      <c r="AD815" s="12" t="s">
        <v>57</v>
      </c>
      <c r="AE815" s="12" t="s">
        <v>57</v>
      </c>
      <c r="AF815" s="12" t="s">
        <v>80</v>
      </c>
      <c r="AG815" s="96">
        <v>1</v>
      </c>
      <c r="AH815" s="12" t="s">
        <v>48</v>
      </c>
      <c r="AI815" s="12" t="s">
        <v>48</v>
      </c>
    </row>
    <row r="816" spans="2:35" ht="14.5" x14ac:dyDescent="0.35">
      <c r="B816" s="107" t="s">
        <v>2318</v>
      </c>
      <c r="C816" s="12" t="s">
        <v>48</v>
      </c>
      <c r="D816" s="12" t="s">
        <v>323</v>
      </c>
      <c r="E816" s="12" t="s">
        <v>323</v>
      </c>
      <c r="F816" s="12" t="s">
        <v>48</v>
      </c>
      <c r="G816" s="12" t="s">
        <v>2319</v>
      </c>
      <c r="H816" s="107" t="s">
        <v>2320</v>
      </c>
      <c r="I816" s="12" t="s">
        <v>78</v>
      </c>
      <c r="J816" s="12" t="s">
        <v>79</v>
      </c>
      <c r="K816" s="12" t="s">
        <v>67</v>
      </c>
      <c r="L816" s="12" t="s">
        <v>68</v>
      </c>
      <c r="M816" s="95">
        <v>47514</v>
      </c>
      <c r="N816" s="12" t="s">
        <v>71</v>
      </c>
      <c r="O816" s="96" t="s">
        <v>48</v>
      </c>
      <c r="P816" s="12"/>
      <c r="Q816" s="13">
        <v>123596</v>
      </c>
      <c r="R816" s="12" t="s">
        <v>56</v>
      </c>
      <c r="S816" s="96">
        <f t="shared" si="28"/>
        <v>301.45365853658535</v>
      </c>
      <c r="T816" s="12" t="s">
        <v>48</v>
      </c>
      <c r="U816" s="96" t="s">
        <v>3</v>
      </c>
      <c r="V816" s="96">
        <v>410</v>
      </c>
      <c r="W816" s="96">
        <v>13</v>
      </c>
      <c r="X816" s="14">
        <v>0</v>
      </c>
      <c r="Y816" s="14">
        <v>0</v>
      </c>
      <c r="Z816" s="15" t="s">
        <v>57</v>
      </c>
      <c r="AA816" s="12" t="s">
        <v>48</v>
      </c>
      <c r="AB816" s="12" t="s">
        <v>48</v>
      </c>
      <c r="AC816" s="12" t="s">
        <v>57</v>
      </c>
      <c r="AD816" s="12" t="s">
        <v>57</v>
      </c>
      <c r="AE816" s="12" t="s">
        <v>57</v>
      </c>
      <c r="AF816" s="12" t="s">
        <v>80</v>
      </c>
      <c r="AG816" s="96">
        <v>1</v>
      </c>
      <c r="AH816" s="12" t="s">
        <v>48</v>
      </c>
      <c r="AI816" s="12" t="s">
        <v>48</v>
      </c>
    </row>
    <row r="817" spans="2:35" ht="14.5" x14ac:dyDescent="0.35">
      <c r="B817" s="12" t="s">
        <v>2321</v>
      </c>
      <c r="C817" s="12" t="s">
        <v>48</v>
      </c>
      <c r="D817" s="12" t="s">
        <v>323</v>
      </c>
      <c r="E817" s="12" t="s">
        <v>323</v>
      </c>
      <c r="F817" s="12" t="s">
        <v>48</v>
      </c>
      <c r="G817" s="12" t="s">
        <v>2322</v>
      </c>
      <c r="H817" s="12" t="s">
        <v>2323</v>
      </c>
      <c r="I817" s="12" t="s">
        <v>78</v>
      </c>
      <c r="J817" s="12" t="s">
        <v>66</v>
      </c>
      <c r="K817" s="12" t="s">
        <v>67</v>
      </c>
      <c r="L817" s="12" t="s">
        <v>84</v>
      </c>
      <c r="M817" s="95">
        <v>45841</v>
      </c>
      <c r="N817" s="12" t="s">
        <v>71</v>
      </c>
      <c r="O817" s="96" t="s">
        <v>48</v>
      </c>
      <c r="P817" s="12"/>
      <c r="Q817" s="17">
        <v>117261.3</v>
      </c>
      <c r="R817" s="12" t="s">
        <v>56</v>
      </c>
      <c r="S817" s="96">
        <f t="shared" si="28"/>
        <v>432.69852398523989</v>
      </c>
      <c r="T817" s="12" t="s">
        <v>48</v>
      </c>
      <c r="U817" s="118" t="s">
        <v>3</v>
      </c>
      <c r="V817" s="96">
        <v>271</v>
      </c>
      <c r="W817" s="96">
        <v>2</v>
      </c>
      <c r="X817" s="16">
        <v>189381.83</v>
      </c>
      <c r="Y817" s="16">
        <v>188572.89</v>
      </c>
      <c r="Z817" s="15" t="s">
        <v>57</v>
      </c>
      <c r="AA817" s="12" t="s">
        <v>48</v>
      </c>
      <c r="AB817" s="12"/>
      <c r="AC817" s="12" t="s">
        <v>57</v>
      </c>
      <c r="AD817" s="12" t="s">
        <v>57</v>
      </c>
      <c r="AE817" s="12" t="s">
        <v>57</v>
      </c>
      <c r="AF817" s="12" t="s">
        <v>80</v>
      </c>
      <c r="AG817" s="96">
        <v>2</v>
      </c>
      <c r="AH817" s="12" t="s">
        <v>48</v>
      </c>
      <c r="AI817" s="12" t="s">
        <v>48</v>
      </c>
    </row>
    <row r="818" spans="2:35" ht="14.5" x14ac:dyDescent="0.35">
      <c r="B818" s="107" t="s">
        <v>2324</v>
      </c>
      <c r="C818" s="12" t="s">
        <v>48</v>
      </c>
      <c r="D818" s="12" t="s">
        <v>323</v>
      </c>
      <c r="E818" s="12" t="s">
        <v>323</v>
      </c>
      <c r="F818" s="12" t="s">
        <v>48</v>
      </c>
      <c r="G818" s="12" t="s">
        <v>2325</v>
      </c>
      <c r="H818" s="107" t="s">
        <v>2326</v>
      </c>
      <c r="I818" s="12" t="s">
        <v>78</v>
      </c>
      <c r="J818" s="12" t="s">
        <v>79</v>
      </c>
      <c r="K818" s="12" t="s">
        <v>55</v>
      </c>
      <c r="L818" s="12"/>
      <c r="M818" s="95" t="s">
        <v>48</v>
      </c>
      <c r="N818" s="12"/>
      <c r="O818" s="96" t="s">
        <v>48</v>
      </c>
      <c r="P818" s="12"/>
      <c r="Q818" s="17">
        <v>600</v>
      </c>
      <c r="R818" s="12" t="s">
        <v>56</v>
      </c>
      <c r="S818" s="96">
        <v>0</v>
      </c>
      <c r="T818" s="12" t="s">
        <v>48</v>
      </c>
      <c r="U818" s="96">
        <v>0</v>
      </c>
      <c r="V818" s="96">
        <v>0</v>
      </c>
      <c r="W818" s="96">
        <v>0</v>
      </c>
      <c r="X818" s="14">
        <v>0</v>
      </c>
      <c r="Y818" s="14">
        <v>-321.88</v>
      </c>
      <c r="Z818" s="15" t="s">
        <v>57</v>
      </c>
      <c r="AA818" s="12" t="s">
        <v>48</v>
      </c>
      <c r="AB818" s="12" t="s">
        <v>48</v>
      </c>
      <c r="AC818" s="12" t="s">
        <v>57</v>
      </c>
      <c r="AD818" s="12" t="s">
        <v>57</v>
      </c>
      <c r="AE818" s="12" t="s">
        <v>57</v>
      </c>
      <c r="AF818" s="12" t="s">
        <v>80</v>
      </c>
      <c r="AG818" s="96">
        <v>0</v>
      </c>
      <c r="AH818" s="12" t="s">
        <v>48</v>
      </c>
      <c r="AI818" s="12" t="s">
        <v>48</v>
      </c>
    </row>
    <row r="819" spans="2:35" ht="14.5" x14ac:dyDescent="0.35">
      <c r="B819" s="107" t="s">
        <v>2327</v>
      </c>
      <c r="C819" s="12" t="s">
        <v>48</v>
      </c>
      <c r="D819" s="12" t="s">
        <v>323</v>
      </c>
      <c r="E819" s="12" t="s">
        <v>323</v>
      </c>
      <c r="F819" s="12" t="s">
        <v>48</v>
      </c>
      <c r="G819" s="12" t="s">
        <v>2328</v>
      </c>
      <c r="H819" s="107" t="s">
        <v>2329</v>
      </c>
      <c r="I819" s="12" t="s">
        <v>78</v>
      </c>
      <c r="J819" s="12" t="s">
        <v>79</v>
      </c>
      <c r="K819" s="12" t="s">
        <v>67</v>
      </c>
      <c r="L819" s="12" t="s">
        <v>68</v>
      </c>
      <c r="M819" s="95">
        <v>46203</v>
      </c>
      <c r="N819" s="12" t="s">
        <v>71</v>
      </c>
      <c r="O819" s="96" t="s">
        <v>48</v>
      </c>
      <c r="P819" s="12"/>
      <c r="Q819" s="13">
        <v>7199</v>
      </c>
      <c r="R819" s="12" t="s">
        <v>56</v>
      </c>
      <c r="S819" s="96">
        <f t="shared" ref="S819:S826" si="29">Q819/V819</f>
        <v>65.445454545454552</v>
      </c>
      <c r="T819" s="12" t="s">
        <v>48</v>
      </c>
      <c r="U819" s="96" t="s">
        <v>3</v>
      </c>
      <c r="V819" s="96">
        <v>110</v>
      </c>
      <c r="W819" s="96">
        <v>7</v>
      </c>
      <c r="X819" s="14">
        <v>6767.53</v>
      </c>
      <c r="Y819" s="14">
        <v>0</v>
      </c>
      <c r="Z819" s="15" t="s">
        <v>57</v>
      </c>
      <c r="AA819" s="12" t="s">
        <v>48</v>
      </c>
      <c r="AB819" s="12" t="s">
        <v>48</v>
      </c>
      <c r="AC819" s="12" t="s">
        <v>57</v>
      </c>
      <c r="AD819" s="12" t="s">
        <v>57</v>
      </c>
      <c r="AE819" s="12" t="s">
        <v>57</v>
      </c>
      <c r="AF819" s="12" t="s">
        <v>80</v>
      </c>
      <c r="AG819" s="96">
        <v>0</v>
      </c>
      <c r="AH819" s="12" t="s">
        <v>48</v>
      </c>
      <c r="AI819" s="12" t="s">
        <v>48</v>
      </c>
    </row>
    <row r="820" spans="2:35" ht="14.5" x14ac:dyDescent="0.35">
      <c r="B820" s="107" t="s">
        <v>2330</v>
      </c>
      <c r="C820" s="12" t="s">
        <v>48</v>
      </c>
      <c r="D820" s="12" t="s">
        <v>323</v>
      </c>
      <c r="E820" s="12" t="s">
        <v>323</v>
      </c>
      <c r="F820" s="12" t="s">
        <v>48</v>
      </c>
      <c r="G820" s="12" t="s">
        <v>2331</v>
      </c>
      <c r="H820" s="107" t="s">
        <v>2332</v>
      </c>
      <c r="I820" s="12" t="s">
        <v>78</v>
      </c>
      <c r="J820" s="12" t="s">
        <v>79</v>
      </c>
      <c r="K820" s="12" t="s">
        <v>67</v>
      </c>
      <c r="L820" s="12" t="s">
        <v>119</v>
      </c>
      <c r="M820" s="95">
        <v>45768</v>
      </c>
      <c r="N820" s="12" t="s">
        <v>72</v>
      </c>
      <c r="O820" s="96" t="s">
        <v>48</v>
      </c>
      <c r="P820" s="12"/>
      <c r="Q820" s="13">
        <f>X820</f>
        <v>81756.7</v>
      </c>
      <c r="R820" s="12" t="s">
        <v>72</v>
      </c>
      <c r="S820" s="96">
        <f t="shared" si="29"/>
        <v>437.20160427807485</v>
      </c>
      <c r="T820" s="12" t="s">
        <v>48</v>
      </c>
      <c r="U820" s="96">
        <v>0</v>
      </c>
      <c r="V820" s="96">
        <v>187</v>
      </c>
      <c r="W820" s="96">
        <v>8</v>
      </c>
      <c r="X820" s="14">
        <v>81756.7</v>
      </c>
      <c r="Y820" s="14">
        <v>76437.539999999994</v>
      </c>
      <c r="Z820" s="15" t="s">
        <v>57</v>
      </c>
      <c r="AA820" s="12" t="s">
        <v>48</v>
      </c>
      <c r="AB820" s="12" t="s">
        <v>48</v>
      </c>
      <c r="AC820" s="12" t="s">
        <v>57</v>
      </c>
      <c r="AD820" s="12" t="s">
        <v>57</v>
      </c>
      <c r="AE820" s="12" t="s">
        <v>57</v>
      </c>
      <c r="AF820" s="12" t="s">
        <v>80</v>
      </c>
      <c r="AG820" s="96">
        <v>1</v>
      </c>
      <c r="AH820" s="12" t="s">
        <v>48</v>
      </c>
      <c r="AI820" s="12" t="s">
        <v>48</v>
      </c>
    </row>
    <row r="821" spans="2:35" ht="14.5" x14ac:dyDescent="0.35">
      <c r="B821" s="107" t="s">
        <v>2333</v>
      </c>
      <c r="C821" s="12" t="s">
        <v>48</v>
      </c>
      <c r="D821" s="12" t="s">
        <v>323</v>
      </c>
      <c r="E821" s="12" t="s">
        <v>323</v>
      </c>
      <c r="F821" s="12" t="s">
        <v>48</v>
      </c>
      <c r="G821" s="12" t="s">
        <v>2334</v>
      </c>
      <c r="H821" s="107" t="s">
        <v>2335</v>
      </c>
      <c r="I821" s="12" t="s">
        <v>78</v>
      </c>
      <c r="J821" s="12" t="s">
        <v>79</v>
      </c>
      <c r="K821" s="12" t="s">
        <v>294</v>
      </c>
      <c r="L821" s="12" t="s">
        <v>119</v>
      </c>
      <c r="M821" s="95">
        <v>45491</v>
      </c>
      <c r="N821" s="12" t="s">
        <v>72</v>
      </c>
      <c r="O821" s="96" t="s">
        <v>48</v>
      </c>
      <c r="P821" s="12"/>
      <c r="Q821" s="13">
        <f>X821</f>
        <v>244461.55</v>
      </c>
      <c r="R821" s="12" t="s">
        <v>72</v>
      </c>
      <c r="S821" s="96">
        <f t="shared" si="29"/>
        <v>351.74323741007191</v>
      </c>
      <c r="T821" s="12" t="s">
        <v>48</v>
      </c>
      <c r="U821" s="13">
        <v>1782</v>
      </c>
      <c r="V821" s="96">
        <v>695</v>
      </c>
      <c r="W821" s="96">
        <v>2</v>
      </c>
      <c r="X821" s="18">
        <v>244461.55</v>
      </c>
      <c r="Y821" s="18">
        <v>24451.96</v>
      </c>
      <c r="Z821" s="16" t="s">
        <v>58</v>
      </c>
      <c r="AA821" s="12" t="s">
        <v>48</v>
      </c>
      <c r="AB821" s="12" t="s">
        <v>48</v>
      </c>
      <c r="AC821" s="12" t="s">
        <v>57</v>
      </c>
      <c r="AD821" s="12" t="s">
        <v>57</v>
      </c>
      <c r="AE821" s="12" t="s">
        <v>57</v>
      </c>
      <c r="AF821" s="12" t="s">
        <v>80</v>
      </c>
      <c r="AG821" s="96">
        <v>4</v>
      </c>
      <c r="AH821" s="12" t="s">
        <v>48</v>
      </c>
      <c r="AI821" s="12" t="s">
        <v>48</v>
      </c>
    </row>
    <row r="822" spans="2:35" ht="14.5" x14ac:dyDescent="0.35">
      <c r="B822" s="107" t="s">
        <v>2336</v>
      </c>
      <c r="C822" s="12" t="s">
        <v>48</v>
      </c>
      <c r="D822" s="12" t="s">
        <v>323</v>
      </c>
      <c r="E822" s="12" t="s">
        <v>323</v>
      </c>
      <c r="F822" s="12" t="s">
        <v>48</v>
      </c>
      <c r="G822" s="12" t="s">
        <v>2337</v>
      </c>
      <c r="H822" s="107" t="s">
        <v>2338</v>
      </c>
      <c r="I822" s="12" t="s">
        <v>78</v>
      </c>
      <c r="J822" s="12" t="s">
        <v>79</v>
      </c>
      <c r="K822" s="12" t="s">
        <v>67</v>
      </c>
      <c r="L822" s="12" t="s">
        <v>68</v>
      </c>
      <c r="M822" s="95">
        <v>46367</v>
      </c>
      <c r="N822" s="12" t="s">
        <v>71</v>
      </c>
      <c r="O822" s="96" t="s">
        <v>48</v>
      </c>
      <c r="P822" s="12"/>
      <c r="Q822" s="17">
        <v>219955.51</v>
      </c>
      <c r="R822" s="12" t="s">
        <v>56</v>
      </c>
      <c r="S822" s="96">
        <f t="shared" si="29"/>
        <v>362.96288778877891</v>
      </c>
      <c r="T822" s="12" t="s">
        <v>48</v>
      </c>
      <c r="U822" s="118" t="s">
        <v>3</v>
      </c>
      <c r="V822" s="96">
        <v>606</v>
      </c>
      <c r="W822" s="96">
        <v>2</v>
      </c>
      <c r="X822" s="16">
        <v>1386.8799999999999</v>
      </c>
      <c r="Y822" s="16">
        <v>1386.8799999999999</v>
      </c>
      <c r="Z822" s="15" t="s">
        <v>57</v>
      </c>
      <c r="AA822" s="12" t="s">
        <v>48</v>
      </c>
      <c r="AB822" s="12"/>
      <c r="AC822" s="12" t="s">
        <v>57</v>
      </c>
      <c r="AD822" s="12" t="s">
        <v>57</v>
      </c>
      <c r="AE822" s="12" t="s">
        <v>57</v>
      </c>
      <c r="AF822" s="12" t="s">
        <v>59</v>
      </c>
      <c r="AG822" s="96">
        <v>3</v>
      </c>
      <c r="AH822" s="12" t="s">
        <v>48</v>
      </c>
      <c r="AI822" s="12" t="s">
        <v>48</v>
      </c>
    </row>
    <row r="823" spans="2:35" ht="14.5" x14ac:dyDescent="0.35">
      <c r="B823" s="107" t="s">
        <v>2339</v>
      </c>
      <c r="C823" s="12" t="s">
        <v>48</v>
      </c>
      <c r="D823" s="12" t="s">
        <v>323</v>
      </c>
      <c r="E823" s="12" t="s">
        <v>323</v>
      </c>
      <c r="F823" s="12" t="s">
        <v>48</v>
      </c>
      <c r="G823" s="12" t="s">
        <v>2340</v>
      </c>
      <c r="H823" s="107" t="s">
        <v>2341</v>
      </c>
      <c r="I823" s="12" t="s">
        <v>78</v>
      </c>
      <c r="J823" s="12" t="s">
        <v>79</v>
      </c>
      <c r="K823" s="12" t="s">
        <v>55</v>
      </c>
      <c r="L823" s="12"/>
      <c r="M823" s="95" t="s">
        <v>48</v>
      </c>
      <c r="N823" s="12"/>
      <c r="O823" s="96" t="s">
        <v>48</v>
      </c>
      <c r="P823" s="12"/>
      <c r="Q823" s="13">
        <v>123133.57</v>
      </c>
      <c r="R823" s="12" t="s">
        <v>56</v>
      </c>
      <c r="S823" s="96">
        <f t="shared" si="29"/>
        <v>267.1010195227766</v>
      </c>
      <c r="T823" s="12" t="s">
        <v>48</v>
      </c>
      <c r="U823" s="96">
        <v>0</v>
      </c>
      <c r="V823" s="96">
        <v>461</v>
      </c>
      <c r="W823" s="96">
        <v>3</v>
      </c>
      <c r="X823" s="14">
        <v>0</v>
      </c>
      <c r="Y823" s="14">
        <v>-687.95</v>
      </c>
      <c r="Z823" s="15" t="s">
        <v>57</v>
      </c>
      <c r="AA823" s="12" t="s">
        <v>48</v>
      </c>
      <c r="AB823" s="12" t="s">
        <v>48</v>
      </c>
      <c r="AC823" s="12" t="s">
        <v>57</v>
      </c>
      <c r="AD823" s="12" t="s">
        <v>57</v>
      </c>
      <c r="AE823" s="12" t="s">
        <v>57</v>
      </c>
      <c r="AF823" s="12" t="s">
        <v>80</v>
      </c>
      <c r="AG823" s="96">
        <v>2</v>
      </c>
      <c r="AH823" s="12" t="s">
        <v>48</v>
      </c>
      <c r="AI823" s="12" t="s">
        <v>48</v>
      </c>
    </row>
    <row r="824" spans="2:35" ht="14.5" x14ac:dyDescent="0.35">
      <c r="B824" s="107" t="s">
        <v>2342</v>
      </c>
      <c r="C824" s="12" t="s">
        <v>48</v>
      </c>
      <c r="D824" s="12" t="s">
        <v>319</v>
      </c>
      <c r="E824" s="12" t="s">
        <v>323</v>
      </c>
      <c r="F824" s="12" t="s">
        <v>48</v>
      </c>
      <c r="G824" s="12" t="s">
        <v>2343</v>
      </c>
      <c r="H824" s="107" t="s">
        <v>2344</v>
      </c>
      <c r="I824" s="12" t="s">
        <v>78</v>
      </c>
      <c r="J824" s="12" t="s">
        <v>79</v>
      </c>
      <c r="K824" s="12" t="s">
        <v>67</v>
      </c>
      <c r="L824" s="12" t="s">
        <v>68</v>
      </c>
      <c r="M824" s="95">
        <v>46079</v>
      </c>
      <c r="N824" s="12" t="s">
        <v>71</v>
      </c>
      <c r="O824" s="96" t="s">
        <v>48</v>
      </c>
      <c r="P824" s="12"/>
      <c r="Q824" s="17">
        <v>50201.52</v>
      </c>
      <c r="R824" s="12" t="s">
        <v>56</v>
      </c>
      <c r="S824" s="96">
        <f t="shared" si="29"/>
        <v>210.93075630252099</v>
      </c>
      <c r="T824" s="12" t="s">
        <v>48</v>
      </c>
      <c r="U824" s="118" t="s">
        <v>3</v>
      </c>
      <c r="V824" s="118">
        <v>238</v>
      </c>
      <c r="W824" s="96">
        <v>0</v>
      </c>
      <c r="X824" s="16">
        <v>2573.9499999999998</v>
      </c>
      <c r="Y824" s="15">
        <v>2573.9499999999998</v>
      </c>
      <c r="Z824" s="15" t="s">
        <v>57</v>
      </c>
      <c r="AA824" s="12" t="s">
        <v>57</v>
      </c>
      <c r="AB824" s="12"/>
      <c r="AC824" s="12" t="s">
        <v>57</v>
      </c>
      <c r="AD824" s="12" t="s">
        <v>73</v>
      </c>
      <c r="AE824" s="12" t="s">
        <v>73</v>
      </c>
      <c r="AF824" s="12" t="s">
        <v>59</v>
      </c>
      <c r="AG824" s="96">
        <v>1</v>
      </c>
      <c r="AH824" s="12" t="s">
        <v>48</v>
      </c>
      <c r="AI824" s="12" t="s">
        <v>48</v>
      </c>
    </row>
    <row r="825" spans="2:35" ht="14.5" x14ac:dyDescent="0.35">
      <c r="B825" s="132" t="s">
        <v>2321</v>
      </c>
      <c r="C825" s="12" t="s">
        <v>48</v>
      </c>
      <c r="D825" s="12" t="s">
        <v>323</v>
      </c>
      <c r="E825" s="12" t="s">
        <v>319</v>
      </c>
      <c r="F825" s="12" t="s">
        <v>48</v>
      </c>
      <c r="G825" s="12" t="s">
        <v>2345</v>
      </c>
      <c r="H825" s="132" t="s">
        <v>2346</v>
      </c>
      <c r="I825" s="12" t="s">
        <v>53</v>
      </c>
      <c r="J825" s="12" t="s">
        <v>66</v>
      </c>
      <c r="K825" s="12" t="s">
        <v>294</v>
      </c>
      <c r="L825" s="12" t="s">
        <v>68</v>
      </c>
      <c r="M825" s="95">
        <v>46190</v>
      </c>
      <c r="N825" s="12" t="s">
        <v>71</v>
      </c>
      <c r="O825" s="96" t="s">
        <v>48</v>
      </c>
      <c r="P825" s="12"/>
      <c r="Q825" s="13">
        <v>289157.51</v>
      </c>
      <c r="R825" s="12" t="s">
        <v>56</v>
      </c>
      <c r="S825" s="96">
        <f t="shared" si="29"/>
        <v>101.13938789786638</v>
      </c>
      <c r="T825" s="12" t="s">
        <v>48</v>
      </c>
      <c r="U825" s="96" t="s">
        <v>3</v>
      </c>
      <c r="V825" s="96">
        <v>2859</v>
      </c>
      <c r="W825" s="96">
        <v>14</v>
      </c>
      <c r="X825" s="14">
        <v>106582</v>
      </c>
      <c r="Y825" s="14">
        <v>8615.5</v>
      </c>
      <c r="Z825" s="15" t="s">
        <v>57</v>
      </c>
      <c r="AA825" s="12" t="s">
        <v>48</v>
      </c>
      <c r="AB825" s="12" t="s">
        <v>48</v>
      </c>
      <c r="AC825" s="12" t="s">
        <v>57</v>
      </c>
      <c r="AD825" s="12" t="s">
        <v>57</v>
      </c>
      <c r="AE825" s="12" t="s">
        <v>57</v>
      </c>
      <c r="AF825" s="12" t="s">
        <v>59</v>
      </c>
      <c r="AG825" s="96">
        <v>10</v>
      </c>
      <c r="AH825" s="12" t="s">
        <v>48</v>
      </c>
      <c r="AI825" s="12" t="s">
        <v>48</v>
      </c>
    </row>
    <row r="826" spans="2:35" ht="14.5" x14ac:dyDescent="0.35">
      <c r="B826" s="107" t="s">
        <v>2347</v>
      </c>
      <c r="C826" s="12" t="s">
        <v>48</v>
      </c>
      <c r="D826" s="12" t="s">
        <v>319</v>
      </c>
      <c r="E826" s="12" t="s">
        <v>319</v>
      </c>
      <c r="F826" s="12" t="s">
        <v>48</v>
      </c>
      <c r="G826" s="94" t="s">
        <v>2348</v>
      </c>
      <c r="H826" s="107" t="s">
        <v>2349</v>
      </c>
      <c r="I826" s="12" t="s">
        <v>78</v>
      </c>
      <c r="J826" s="12" t="s">
        <v>79</v>
      </c>
      <c r="K826" s="12" t="s">
        <v>55</v>
      </c>
      <c r="L826" s="12"/>
      <c r="M826" s="95" t="s">
        <v>48</v>
      </c>
      <c r="N826" s="12"/>
      <c r="O826" s="96" t="s">
        <v>48</v>
      </c>
      <c r="P826" s="12"/>
      <c r="Q826" s="13">
        <v>79746</v>
      </c>
      <c r="R826" s="12" t="s">
        <v>56</v>
      </c>
      <c r="S826" s="96">
        <f t="shared" si="29"/>
        <v>117.27352941176471</v>
      </c>
      <c r="T826" s="12" t="s">
        <v>48</v>
      </c>
      <c r="U826" s="13">
        <v>0</v>
      </c>
      <c r="V826" s="96">
        <v>680</v>
      </c>
      <c r="W826" s="96">
        <v>5</v>
      </c>
      <c r="X826" s="14">
        <v>0</v>
      </c>
      <c r="Y826" s="14">
        <v>0</v>
      </c>
      <c r="Z826" s="15" t="s">
        <v>57</v>
      </c>
      <c r="AA826" s="12" t="s">
        <v>48</v>
      </c>
      <c r="AB826" s="12" t="s">
        <v>48</v>
      </c>
      <c r="AC826" s="12" t="s">
        <v>57</v>
      </c>
      <c r="AD826" s="12" t="s">
        <v>57</v>
      </c>
      <c r="AE826" s="12" t="s">
        <v>57</v>
      </c>
      <c r="AF826" s="12" t="s">
        <v>59</v>
      </c>
      <c r="AG826" s="96">
        <v>2</v>
      </c>
      <c r="AH826" s="12" t="s">
        <v>48</v>
      </c>
      <c r="AI826" s="12" t="s">
        <v>48</v>
      </c>
    </row>
    <row r="827" spans="2:35" ht="14.5" x14ac:dyDescent="0.35">
      <c r="B827" s="107" t="s">
        <v>2350</v>
      </c>
      <c r="C827" s="12" t="s">
        <v>48</v>
      </c>
      <c r="D827" s="12" t="s">
        <v>319</v>
      </c>
      <c r="E827" s="12" t="s">
        <v>319</v>
      </c>
      <c r="F827" s="12" t="s">
        <v>48</v>
      </c>
      <c r="G827" s="94" t="s">
        <v>2351</v>
      </c>
      <c r="H827" s="107" t="s">
        <v>2352</v>
      </c>
      <c r="I827" s="12" t="s">
        <v>78</v>
      </c>
      <c r="J827" s="12" t="s">
        <v>79</v>
      </c>
      <c r="K827" s="12" t="s">
        <v>294</v>
      </c>
      <c r="L827" s="12" t="s">
        <v>68</v>
      </c>
      <c r="M827" s="95">
        <v>46092</v>
      </c>
      <c r="N827" s="12" t="s">
        <v>71</v>
      </c>
      <c r="O827" s="96" t="s">
        <v>48</v>
      </c>
      <c r="P827" s="12"/>
      <c r="Q827" s="13">
        <v>600</v>
      </c>
      <c r="R827" s="12" t="s">
        <v>56</v>
      </c>
      <c r="S827" s="96" t="s">
        <v>3</v>
      </c>
      <c r="T827" s="12" t="s">
        <v>48</v>
      </c>
      <c r="U827" s="96" t="s">
        <v>3</v>
      </c>
      <c r="V827" s="96">
        <v>0</v>
      </c>
      <c r="W827" s="96">
        <v>0</v>
      </c>
      <c r="X827" s="14">
        <v>0</v>
      </c>
      <c r="Y827" s="14">
        <v>0</v>
      </c>
      <c r="Z827" s="15" t="s">
        <v>57</v>
      </c>
      <c r="AA827" s="12" t="s">
        <v>48</v>
      </c>
      <c r="AB827" s="12" t="s">
        <v>48</v>
      </c>
      <c r="AC827" s="12" t="s">
        <v>57</v>
      </c>
      <c r="AD827" s="12" t="s">
        <v>57</v>
      </c>
      <c r="AE827" s="12" t="s">
        <v>57</v>
      </c>
      <c r="AF827" s="12" t="s">
        <v>59</v>
      </c>
      <c r="AG827" s="96">
        <v>0</v>
      </c>
      <c r="AH827" s="12" t="s">
        <v>48</v>
      </c>
      <c r="AI827" s="12" t="s">
        <v>48</v>
      </c>
    </row>
    <row r="828" spans="2:35" ht="14.5" x14ac:dyDescent="0.35">
      <c r="B828" s="107" t="s">
        <v>2353</v>
      </c>
      <c r="C828" s="12" t="s">
        <v>48</v>
      </c>
      <c r="D828" s="12" t="s">
        <v>319</v>
      </c>
      <c r="E828" s="12" t="s">
        <v>319</v>
      </c>
      <c r="F828" s="12" t="s">
        <v>48</v>
      </c>
      <c r="G828" s="94" t="s">
        <v>2354</v>
      </c>
      <c r="H828" s="107" t="s">
        <v>2355</v>
      </c>
      <c r="I828" s="12" t="s">
        <v>78</v>
      </c>
      <c r="J828" s="12" t="s">
        <v>79</v>
      </c>
      <c r="K828" s="12" t="s">
        <v>67</v>
      </c>
      <c r="L828" s="12" t="s">
        <v>68</v>
      </c>
      <c r="M828" s="95">
        <v>46583</v>
      </c>
      <c r="N828" s="12" t="s">
        <v>71</v>
      </c>
      <c r="O828" s="96" t="s">
        <v>48</v>
      </c>
      <c r="P828" s="12"/>
      <c r="Q828" s="13">
        <v>1800</v>
      </c>
      <c r="R828" s="12" t="s">
        <v>56</v>
      </c>
      <c r="S828" s="96" t="s">
        <v>3</v>
      </c>
      <c r="T828" s="12" t="s">
        <v>48</v>
      </c>
      <c r="U828" s="96" t="s">
        <v>3</v>
      </c>
      <c r="V828" s="96">
        <v>0</v>
      </c>
      <c r="W828" s="96">
        <v>0</v>
      </c>
      <c r="X828" s="14">
        <v>0</v>
      </c>
      <c r="Y828" s="14">
        <v>0</v>
      </c>
      <c r="Z828" s="15" t="s">
        <v>57</v>
      </c>
      <c r="AA828" s="12" t="s">
        <v>48</v>
      </c>
      <c r="AB828" s="12" t="s">
        <v>48</v>
      </c>
      <c r="AC828" s="12" t="s">
        <v>57</v>
      </c>
      <c r="AD828" s="12" t="s">
        <v>57</v>
      </c>
      <c r="AE828" s="12" t="s">
        <v>57</v>
      </c>
      <c r="AF828" s="12" t="s">
        <v>59</v>
      </c>
      <c r="AG828" s="96">
        <v>0</v>
      </c>
      <c r="AH828" s="12" t="s">
        <v>48</v>
      </c>
      <c r="AI828" s="12" t="s">
        <v>48</v>
      </c>
    </row>
    <row r="829" spans="2:35" ht="14.5" x14ac:dyDescent="0.35">
      <c r="B829" s="107" t="s">
        <v>2356</v>
      </c>
      <c r="C829" s="12" t="s">
        <v>48</v>
      </c>
      <c r="D829" s="12" t="s">
        <v>323</v>
      </c>
      <c r="E829" s="12" t="s">
        <v>319</v>
      </c>
      <c r="F829" s="12" t="s">
        <v>48</v>
      </c>
      <c r="G829" s="12" t="s">
        <v>2357</v>
      </c>
      <c r="H829" s="107" t="s">
        <v>2358</v>
      </c>
      <c r="I829" s="12" t="s">
        <v>78</v>
      </c>
      <c r="J829" s="12" t="s">
        <v>128</v>
      </c>
      <c r="K829" s="12" t="s">
        <v>67</v>
      </c>
      <c r="L829" s="12" t="s">
        <v>68</v>
      </c>
      <c r="M829" s="95">
        <v>46203</v>
      </c>
      <c r="N829" s="12" t="s">
        <v>71</v>
      </c>
      <c r="O829" s="96" t="s">
        <v>48</v>
      </c>
      <c r="P829" s="12"/>
      <c r="Q829" s="17">
        <v>73016.2</v>
      </c>
      <c r="R829" s="12" t="s">
        <v>56</v>
      </c>
      <c r="S829" s="96">
        <f>Q829/V829</f>
        <v>292.06479999999999</v>
      </c>
      <c r="T829" s="12" t="s">
        <v>48</v>
      </c>
      <c r="U829" s="118" t="s">
        <v>3</v>
      </c>
      <c r="V829" s="96">
        <v>250</v>
      </c>
      <c r="W829" s="96">
        <v>1</v>
      </c>
      <c r="X829" s="16">
        <v>8463.26</v>
      </c>
      <c r="Y829" s="16">
        <v>6663.64</v>
      </c>
      <c r="Z829" s="15" t="s">
        <v>57</v>
      </c>
      <c r="AA829" s="12" t="s">
        <v>48</v>
      </c>
      <c r="AB829" s="12"/>
      <c r="AC829" s="12" t="s">
        <v>57</v>
      </c>
      <c r="AD829" s="12" t="s">
        <v>57</v>
      </c>
      <c r="AE829" s="12" t="s">
        <v>57</v>
      </c>
      <c r="AF829" s="12" t="s">
        <v>59</v>
      </c>
      <c r="AG829" s="96">
        <v>1</v>
      </c>
      <c r="AH829" s="12" t="s">
        <v>48</v>
      </c>
      <c r="AI829" s="12" t="s">
        <v>48</v>
      </c>
    </row>
    <row r="830" spans="2:35" ht="14.5" x14ac:dyDescent="0.35">
      <c r="B830" s="107" t="s">
        <v>2359</v>
      </c>
      <c r="C830" s="12" t="s">
        <v>48</v>
      </c>
      <c r="D830" s="12" t="s">
        <v>319</v>
      </c>
      <c r="E830" s="12" t="s">
        <v>319</v>
      </c>
      <c r="F830" s="12" t="s">
        <v>48</v>
      </c>
      <c r="G830" s="94" t="s">
        <v>2360</v>
      </c>
      <c r="H830" s="107" t="s">
        <v>2361</v>
      </c>
      <c r="I830" s="12" t="s">
        <v>78</v>
      </c>
      <c r="J830" s="12" t="s">
        <v>79</v>
      </c>
      <c r="K830" s="12" t="s">
        <v>294</v>
      </c>
      <c r="L830" s="12" t="s">
        <v>119</v>
      </c>
      <c r="M830" s="95">
        <v>45037</v>
      </c>
      <c r="N830" s="12" t="s">
        <v>72</v>
      </c>
      <c r="O830" s="96" t="s">
        <v>48</v>
      </c>
      <c r="P830" s="12"/>
      <c r="Q830" s="13">
        <f>X830</f>
        <v>8042.61</v>
      </c>
      <c r="R830" s="12" t="s">
        <v>72</v>
      </c>
      <c r="S830" s="96">
        <f>Q830/V830</f>
        <v>1340.4349999999999</v>
      </c>
      <c r="T830" s="12" t="s">
        <v>48</v>
      </c>
      <c r="U830" s="13">
        <v>106</v>
      </c>
      <c r="V830" s="96">
        <v>6</v>
      </c>
      <c r="W830" s="96">
        <v>5</v>
      </c>
      <c r="X830" s="18">
        <v>8042.61</v>
      </c>
      <c r="Y830" s="18">
        <v>7.79</v>
      </c>
      <c r="Z830" s="16" t="s">
        <v>58</v>
      </c>
      <c r="AA830" s="12" t="s">
        <v>48</v>
      </c>
      <c r="AB830" s="12" t="s">
        <v>48</v>
      </c>
      <c r="AC830" s="12" t="s">
        <v>57</v>
      </c>
      <c r="AD830" s="12" t="s">
        <v>57</v>
      </c>
      <c r="AE830" s="12" t="s">
        <v>57</v>
      </c>
      <c r="AF830" s="12" t="s">
        <v>59</v>
      </c>
      <c r="AG830" s="96">
        <v>1</v>
      </c>
      <c r="AH830" s="12" t="s">
        <v>48</v>
      </c>
      <c r="AI830" s="12" t="s">
        <v>48</v>
      </c>
    </row>
    <row r="831" spans="2:35" ht="14.5" x14ac:dyDescent="0.35">
      <c r="B831" s="107" t="s">
        <v>2362</v>
      </c>
      <c r="C831" s="12" t="s">
        <v>48</v>
      </c>
      <c r="D831" s="12" t="s">
        <v>323</v>
      </c>
      <c r="E831" s="12" t="s">
        <v>319</v>
      </c>
      <c r="F831" s="12" t="s">
        <v>48</v>
      </c>
      <c r="G831" s="12" t="s">
        <v>2363</v>
      </c>
      <c r="H831" s="107" t="s">
        <v>2364</v>
      </c>
      <c r="I831" s="12" t="s">
        <v>78</v>
      </c>
      <c r="J831" s="12" t="s">
        <v>79</v>
      </c>
      <c r="K831" s="12" t="s">
        <v>55</v>
      </c>
      <c r="L831" s="12"/>
      <c r="M831" s="118" t="s">
        <v>48</v>
      </c>
      <c r="N831" s="12"/>
      <c r="O831" s="96" t="s">
        <v>48</v>
      </c>
      <c r="P831" s="12"/>
      <c r="Q831" s="17">
        <v>1800</v>
      </c>
      <c r="R831" s="12" t="s">
        <v>56</v>
      </c>
      <c r="S831" s="96">
        <v>0</v>
      </c>
      <c r="T831" s="12" t="s">
        <v>48</v>
      </c>
      <c r="U831" s="96">
        <v>0</v>
      </c>
      <c r="V831" s="96">
        <v>0</v>
      </c>
      <c r="W831" s="96">
        <v>0</v>
      </c>
      <c r="X831" s="14">
        <v>0</v>
      </c>
      <c r="Y831" s="14">
        <v>-687.95</v>
      </c>
      <c r="Z831" s="15" t="s">
        <v>57</v>
      </c>
      <c r="AA831" s="12" t="s">
        <v>48</v>
      </c>
      <c r="AB831" s="12" t="s">
        <v>48</v>
      </c>
      <c r="AC831" s="12" t="s">
        <v>57</v>
      </c>
      <c r="AD831" s="12" t="s">
        <v>57</v>
      </c>
      <c r="AE831" s="12" t="s">
        <v>57</v>
      </c>
      <c r="AF831" s="12" t="s">
        <v>59</v>
      </c>
      <c r="AG831" s="96">
        <v>0</v>
      </c>
      <c r="AH831" s="12" t="s">
        <v>48</v>
      </c>
      <c r="AI831" s="12" t="s">
        <v>48</v>
      </c>
    </row>
    <row r="832" spans="2:35" ht="14.5" x14ac:dyDescent="0.35">
      <c r="B832" s="107" t="s">
        <v>2365</v>
      </c>
      <c r="C832" s="12" t="s">
        <v>48</v>
      </c>
      <c r="D832" s="12" t="s">
        <v>319</v>
      </c>
      <c r="E832" s="12" t="s">
        <v>319</v>
      </c>
      <c r="F832" s="12" t="s">
        <v>48</v>
      </c>
      <c r="G832" s="12" t="s">
        <v>2366</v>
      </c>
      <c r="H832" s="107" t="s">
        <v>2367</v>
      </c>
      <c r="I832" s="12" t="s">
        <v>78</v>
      </c>
      <c r="J832" s="12" t="s">
        <v>128</v>
      </c>
      <c r="K832" s="12" t="s">
        <v>67</v>
      </c>
      <c r="L832" s="12" t="s">
        <v>119</v>
      </c>
      <c r="M832" s="95">
        <v>45562</v>
      </c>
      <c r="N832" s="12" t="s">
        <v>72</v>
      </c>
      <c r="O832" s="96" t="s">
        <v>48</v>
      </c>
      <c r="P832" s="12"/>
      <c r="Q832" s="13">
        <f>X832</f>
        <v>15478.53</v>
      </c>
      <c r="R832" s="12" t="s">
        <v>72</v>
      </c>
      <c r="S832" s="96">
        <f>Q832/V832</f>
        <v>96.740812500000004</v>
      </c>
      <c r="T832" s="12" t="s">
        <v>48</v>
      </c>
      <c r="U832" s="13">
        <v>283</v>
      </c>
      <c r="V832" s="96">
        <v>160</v>
      </c>
      <c r="W832" s="96">
        <v>4</v>
      </c>
      <c r="X832" s="18">
        <v>15478.53</v>
      </c>
      <c r="Y832" s="18">
        <v>0</v>
      </c>
      <c r="Z832" s="15" t="s">
        <v>58</v>
      </c>
      <c r="AA832" s="12" t="s">
        <v>48</v>
      </c>
      <c r="AB832" s="12" t="s">
        <v>48</v>
      </c>
      <c r="AC832" s="12" t="s">
        <v>57</v>
      </c>
      <c r="AD832" s="12" t="s">
        <v>57</v>
      </c>
      <c r="AE832" s="12" t="s">
        <v>57</v>
      </c>
      <c r="AF832" s="12" t="s">
        <v>80</v>
      </c>
      <c r="AG832" s="96">
        <v>2</v>
      </c>
      <c r="AH832" s="12" t="s">
        <v>48</v>
      </c>
      <c r="AI832" s="12" t="s">
        <v>48</v>
      </c>
    </row>
    <row r="833" spans="2:35" ht="14.5" x14ac:dyDescent="0.35">
      <c r="B833" s="107" t="s">
        <v>2368</v>
      </c>
      <c r="C833" s="12" t="s">
        <v>48</v>
      </c>
      <c r="D833" s="12" t="s">
        <v>319</v>
      </c>
      <c r="E833" s="12" t="s">
        <v>319</v>
      </c>
      <c r="F833" s="12" t="s">
        <v>48</v>
      </c>
      <c r="G833" s="12" t="s">
        <v>2369</v>
      </c>
      <c r="H833" s="107" t="s">
        <v>2370</v>
      </c>
      <c r="I833" s="12" t="s">
        <v>78</v>
      </c>
      <c r="J833" s="12" t="s">
        <v>79</v>
      </c>
      <c r="K833" s="12" t="s">
        <v>67</v>
      </c>
      <c r="L833" s="12" t="s">
        <v>68</v>
      </c>
      <c r="M833" s="95">
        <v>46709</v>
      </c>
      <c r="N833" s="12" t="s">
        <v>71</v>
      </c>
      <c r="O833" s="96" t="s">
        <v>48</v>
      </c>
      <c r="P833" s="12"/>
      <c r="Q833" s="13">
        <v>39677.9</v>
      </c>
      <c r="R833" s="12" t="s">
        <v>56</v>
      </c>
      <c r="S833" s="96">
        <f>Q833/V833</f>
        <v>188.94238095238097</v>
      </c>
      <c r="T833" s="12" t="s">
        <v>48</v>
      </c>
      <c r="U833" s="96" t="s">
        <v>3</v>
      </c>
      <c r="V833" s="96">
        <v>210</v>
      </c>
      <c r="W833" s="96">
        <v>10</v>
      </c>
      <c r="X833" s="14">
        <v>2754.27</v>
      </c>
      <c r="Y833" s="14">
        <v>296.52999999999997</v>
      </c>
      <c r="Z833" s="15" t="s">
        <v>57</v>
      </c>
      <c r="AA833" s="12" t="s">
        <v>48</v>
      </c>
      <c r="AB833" s="12" t="s">
        <v>48</v>
      </c>
      <c r="AC833" s="12" t="s">
        <v>57</v>
      </c>
      <c r="AD833" s="12" t="s">
        <v>57</v>
      </c>
      <c r="AE833" s="12" t="s">
        <v>57</v>
      </c>
      <c r="AF833" s="12" t="s">
        <v>80</v>
      </c>
      <c r="AG833" s="96">
        <v>1</v>
      </c>
      <c r="AH833" s="12" t="s">
        <v>48</v>
      </c>
      <c r="AI833" s="12" t="s">
        <v>48</v>
      </c>
    </row>
    <row r="834" spans="2:35" ht="14.5" x14ac:dyDescent="0.35">
      <c r="B834" s="107" t="s">
        <v>120</v>
      </c>
      <c r="C834" s="12" t="s">
        <v>48</v>
      </c>
      <c r="D834" s="12" t="s">
        <v>319</v>
      </c>
      <c r="E834" s="12" t="s">
        <v>319</v>
      </c>
      <c r="F834" s="12" t="s">
        <v>48</v>
      </c>
      <c r="G834" s="12" t="s">
        <v>2371</v>
      </c>
      <c r="H834" s="107" t="s">
        <v>2372</v>
      </c>
      <c r="I834" s="12" t="s">
        <v>78</v>
      </c>
      <c r="J834" s="12"/>
      <c r="K834" s="12" t="s">
        <v>67</v>
      </c>
      <c r="L834" s="12" t="s">
        <v>68</v>
      </c>
      <c r="M834" s="95">
        <v>46357</v>
      </c>
      <c r="N834" s="12" t="s">
        <v>71</v>
      </c>
      <c r="O834" s="96" t="s">
        <v>48</v>
      </c>
      <c r="P834" s="12"/>
      <c r="Q834" s="17">
        <v>0</v>
      </c>
      <c r="R834" s="12" t="s">
        <v>56</v>
      </c>
      <c r="S834" s="96">
        <v>0</v>
      </c>
      <c r="T834" s="12" t="s">
        <v>48</v>
      </c>
      <c r="U834" s="118" t="s">
        <v>3</v>
      </c>
      <c r="V834" s="118">
        <v>0</v>
      </c>
      <c r="W834" s="96">
        <v>0</v>
      </c>
      <c r="X834" s="16">
        <v>2175.73</v>
      </c>
      <c r="Y834" s="15">
        <v>2175.73</v>
      </c>
      <c r="Z834" s="15" t="s">
        <v>57</v>
      </c>
      <c r="AA834" s="12" t="s">
        <v>58</v>
      </c>
      <c r="AB834" s="12"/>
      <c r="AC834" s="12" t="s">
        <v>57</v>
      </c>
      <c r="AD834" s="12" t="s">
        <v>2</v>
      </c>
      <c r="AE834" s="12" t="s">
        <v>2</v>
      </c>
      <c r="AF834" s="12" t="s">
        <v>59</v>
      </c>
      <c r="AG834" s="96">
        <v>0</v>
      </c>
      <c r="AH834" s="12" t="s">
        <v>48</v>
      </c>
      <c r="AI834" s="12" t="s">
        <v>48</v>
      </c>
    </row>
    <row r="835" spans="2:35" ht="14.5" x14ac:dyDescent="0.35">
      <c r="B835" s="12" t="s">
        <v>2373</v>
      </c>
      <c r="C835" s="12" t="s">
        <v>48</v>
      </c>
      <c r="D835" s="12" t="s">
        <v>62</v>
      </c>
      <c r="E835" s="12" t="s">
        <v>2374</v>
      </c>
      <c r="F835" s="12" t="s">
        <v>48</v>
      </c>
      <c r="G835" s="12" t="s">
        <v>2375</v>
      </c>
      <c r="H835" s="12" t="s">
        <v>2376</v>
      </c>
      <c r="I835" s="12" t="s">
        <v>78</v>
      </c>
      <c r="J835" s="12" t="s">
        <v>66</v>
      </c>
      <c r="K835" s="12" t="s">
        <v>67</v>
      </c>
      <c r="L835" s="12" t="s">
        <v>68</v>
      </c>
      <c r="M835" s="95">
        <v>46751</v>
      </c>
      <c r="N835" s="12" t="s">
        <v>71</v>
      </c>
      <c r="O835" s="96" t="s">
        <v>48</v>
      </c>
      <c r="P835" s="12"/>
      <c r="Q835" s="13">
        <v>618344.22</v>
      </c>
      <c r="R835" s="12" t="s">
        <v>56</v>
      </c>
      <c r="S835" s="96">
        <f>Q835/V835</f>
        <v>1096.355</v>
      </c>
      <c r="T835" s="12" t="s">
        <v>48</v>
      </c>
      <c r="U835" s="96" t="s">
        <v>3</v>
      </c>
      <c r="V835" s="96">
        <v>564</v>
      </c>
      <c r="W835" s="96">
        <v>5</v>
      </c>
      <c r="X835" s="14">
        <v>0</v>
      </c>
      <c r="Y835" s="14">
        <v>0</v>
      </c>
      <c r="Z835" s="15" t="s">
        <v>57</v>
      </c>
      <c r="AA835" s="12" t="s">
        <v>48</v>
      </c>
      <c r="AB835" s="12" t="s">
        <v>48</v>
      </c>
      <c r="AC835" s="12" t="s">
        <v>57</v>
      </c>
      <c r="AD835" s="12" t="s">
        <v>57</v>
      </c>
      <c r="AE835" s="12" t="s">
        <v>57</v>
      </c>
      <c r="AF835" s="12" t="s">
        <v>245</v>
      </c>
      <c r="AG835" s="96">
        <v>4</v>
      </c>
      <c r="AH835" s="12" t="s">
        <v>48</v>
      </c>
      <c r="AI835" s="12" t="s">
        <v>48</v>
      </c>
    </row>
    <row r="836" spans="2:35" ht="14.5" x14ac:dyDescent="0.35">
      <c r="B836" s="107" t="s">
        <v>2377</v>
      </c>
      <c r="C836" s="12" t="s">
        <v>48</v>
      </c>
      <c r="D836" s="12" t="s">
        <v>62</v>
      </c>
      <c r="E836" s="12" t="s">
        <v>2378</v>
      </c>
      <c r="F836" s="12" t="s">
        <v>48</v>
      </c>
      <c r="G836" s="12" t="s">
        <v>2379</v>
      </c>
      <c r="H836" s="107" t="s">
        <v>2380</v>
      </c>
      <c r="I836" s="12" t="s">
        <v>78</v>
      </c>
      <c r="J836" s="12" t="s">
        <v>79</v>
      </c>
      <c r="K836" s="12" t="s">
        <v>67</v>
      </c>
      <c r="L836" s="12" t="s">
        <v>68</v>
      </c>
      <c r="M836" s="95">
        <v>46325</v>
      </c>
      <c r="N836" s="12" t="s">
        <v>71</v>
      </c>
      <c r="O836" s="96" t="s">
        <v>48</v>
      </c>
      <c r="P836" s="12"/>
      <c r="Q836" s="17">
        <v>8603.7800000000007</v>
      </c>
      <c r="R836" s="12" t="s">
        <v>56</v>
      </c>
      <c r="S836" s="96">
        <f>Q836/V836</f>
        <v>27.313587301587305</v>
      </c>
      <c r="T836" s="12" t="s">
        <v>48</v>
      </c>
      <c r="U836" s="118" t="s">
        <v>3</v>
      </c>
      <c r="V836" s="118">
        <v>315</v>
      </c>
      <c r="W836" s="96">
        <v>3</v>
      </c>
      <c r="X836" s="16">
        <v>0</v>
      </c>
      <c r="Y836" s="15">
        <v>0</v>
      </c>
      <c r="Z836" s="15" t="s">
        <v>57</v>
      </c>
      <c r="AA836" s="12"/>
      <c r="AB836" s="12"/>
      <c r="AC836" s="12" t="s">
        <v>57</v>
      </c>
      <c r="AD836" s="12" t="s">
        <v>2</v>
      </c>
      <c r="AE836" s="12" t="s">
        <v>2</v>
      </c>
      <c r="AF836" s="12" t="s">
        <v>59</v>
      </c>
      <c r="AG836" s="96">
        <v>2</v>
      </c>
      <c r="AH836" s="12" t="s">
        <v>48</v>
      </c>
      <c r="AI836" s="12" t="s">
        <v>48</v>
      </c>
    </row>
    <row r="837" spans="2:35" ht="14.5" x14ac:dyDescent="0.35">
      <c r="B837" s="107" t="s">
        <v>772</v>
      </c>
      <c r="C837" s="12" t="s">
        <v>48</v>
      </c>
      <c r="D837" s="12" t="s">
        <v>62</v>
      </c>
      <c r="E837" s="12" t="s">
        <v>2378</v>
      </c>
      <c r="F837" s="12" t="s">
        <v>48</v>
      </c>
      <c r="G837" s="12" t="s">
        <v>2381</v>
      </c>
      <c r="H837" s="107" t="s">
        <v>2382</v>
      </c>
      <c r="I837" s="12" t="s">
        <v>78</v>
      </c>
      <c r="J837" s="12" t="s">
        <v>128</v>
      </c>
      <c r="K837" s="12" t="s">
        <v>67</v>
      </c>
      <c r="L837" s="12" t="s">
        <v>68</v>
      </c>
      <c r="M837" s="95">
        <v>46224</v>
      </c>
      <c r="N837" s="12" t="s">
        <v>71</v>
      </c>
      <c r="O837" s="96" t="s">
        <v>48</v>
      </c>
      <c r="P837" s="12"/>
      <c r="Q837" s="17">
        <v>40181.61</v>
      </c>
      <c r="R837" s="12" t="s">
        <v>56</v>
      </c>
      <c r="S837" s="96">
        <v>0</v>
      </c>
      <c r="T837" s="12" t="s">
        <v>48</v>
      </c>
      <c r="U837" s="118" t="s">
        <v>3</v>
      </c>
      <c r="V837" s="118">
        <v>0</v>
      </c>
      <c r="W837" s="96">
        <v>1</v>
      </c>
      <c r="X837" s="16">
        <v>0</v>
      </c>
      <c r="Y837" s="15">
        <v>0</v>
      </c>
      <c r="Z837" s="15" t="s">
        <v>57</v>
      </c>
      <c r="AA837" s="12"/>
      <c r="AB837" s="12"/>
      <c r="AC837" s="12" t="s">
        <v>57</v>
      </c>
      <c r="AD837" s="12" t="s">
        <v>2</v>
      </c>
      <c r="AE837" s="12" t="s">
        <v>2</v>
      </c>
      <c r="AF837" s="12" t="s">
        <v>59</v>
      </c>
      <c r="AG837" s="96">
        <v>7</v>
      </c>
      <c r="AH837" s="12" t="s">
        <v>48</v>
      </c>
      <c r="AI837" s="12" t="s">
        <v>48</v>
      </c>
    </row>
    <row r="838" spans="2:35" ht="14.5" x14ac:dyDescent="0.35">
      <c r="B838" s="132" t="s">
        <v>2373</v>
      </c>
      <c r="C838" s="12" t="s">
        <v>48</v>
      </c>
      <c r="D838" s="12" t="s">
        <v>62</v>
      </c>
      <c r="E838" s="12" t="s">
        <v>2378</v>
      </c>
      <c r="F838" s="12" t="s">
        <v>48</v>
      </c>
      <c r="G838" s="12" t="s">
        <v>2383</v>
      </c>
      <c r="H838" s="132" t="s">
        <v>2376</v>
      </c>
      <c r="I838" s="12" t="s">
        <v>53</v>
      </c>
      <c r="J838" s="12" t="s">
        <v>66</v>
      </c>
      <c r="K838" s="12" t="s">
        <v>55</v>
      </c>
      <c r="L838" s="12"/>
      <c r="M838" s="95" t="s">
        <v>48</v>
      </c>
      <c r="N838" s="12"/>
      <c r="O838" s="96" t="s">
        <v>48</v>
      </c>
      <c r="P838" s="12"/>
      <c r="Q838" s="13">
        <v>10000</v>
      </c>
      <c r="R838" s="12" t="s">
        <v>56</v>
      </c>
      <c r="S838" s="96">
        <v>0</v>
      </c>
      <c r="T838" s="12" t="s">
        <v>48</v>
      </c>
      <c r="U838" s="96">
        <v>0</v>
      </c>
      <c r="V838" s="96">
        <v>0</v>
      </c>
      <c r="W838" s="96">
        <v>0</v>
      </c>
      <c r="X838" s="14">
        <v>0</v>
      </c>
      <c r="Y838" s="14">
        <v>0</v>
      </c>
      <c r="Z838" s="15" t="s">
        <v>57</v>
      </c>
      <c r="AA838" s="12" t="s">
        <v>48</v>
      </c>
      <c r="AB838" s="12" t="s">
        <v>48</v>
      </c>
      <c r="AC838" s="12" t="s">
        <v>57</v>
      </c>
      <c r="AD838" s="12" t="s">
        <v>57</v>
      </c>
      <c r="AE838" s="12" t="s">
        <v>57</v>
      </c>
      <c r="AF838" s="12" t="s">
        <v>356</v>
      </c>
      <c r="AG838" s="96">
        <v>0</v>
      </c>
      <c r="AH838" s="12" t="s">
        <v>48</v>
      </c>
      <c r="AI838" s="12" t="s">
        <v>48</v>
      </c>
    </row>
    <row r="839" spans="2:35" ht="14.5" x14ac:dyDescent="0.35">
      <c r="B839" s="107" t="s">
        <v>2384</v>
      </c>
      <c r="C839" s="12" t="s">
        <v>48</v>
      </c>
      <c r="D839" s="12" t="s">
        <v>62</v>
      </c>
      <c r="E839" s="12" t="s">
        <v>2385</v>
      </c>
      <c r="F839" s="12" t="s">
        <v>48</v>
      </c>
      <c r="G839" s="94" t="s">
        <v>2386</v>
      </c>
      <c r="H839" s="107" t="s">
        <v>2387</v>
      </c>
      <c r="I839" s="12" t="s">
        <v>78</v>
      </c>
      <c r="J839" s="12" t="s">
        <v>128</v>
      </c>
      <c r="K839" s="12" t="s">
        <v>294</v>
      </c>
      <c r="L839" s="12" t="s">
        <v>119</v>
      </c>
      <c r="M839" s="95">
        <v>45280</v>
      </c>
      <c r="N839" s="12" t="s">
        <v>72</v>
      </c>
      <c r="O839" s="96" t="s">
        <v>48</v>
      </c>
      <c r="P839" s="12"/>
      <c r="Q839" s="13">
        <f>X839</f>
        <v>128836.18</v>
      </c>
      <c r="R839" s="12" t="s">
        <v>72</v>
      </c>
      <c r="S839" s="96">
        <f>Q839/V839</f>
        <v>593.71511520737329</v>
      </c>
      <c r="T839" s="12" t="s">
        <v>48</v>
      </c>
      <c r="U839" s="13">
        <v>558</v>
      </c>
      <c r="V839" s="96">
        <v>217</v>
      </c>
      <c r="W839" s="96">
        <v>21</v>
      </c>
      <c r="X839" s="18">
        <v>128836.18</v>
      </c>
      <c r="Y839" s="18">
        <v>0</v>
      </c>
      <c r="Z839" s="16" t="s">
        <v>58</v>
      </c>
      <c r="AA839" s="12" t="s">
        <v>48</v>
      </c>
      <c r="AB839" s="12" t="s">
        <v>48</v>
      </c>
      <c r="AC839" s="12" t="s">
        <v>58</v>
      </c>
      <c r="AD839" s="12" t="s">
        <v>57</v>
      </c>
      <c r="AE839" s="12" t="s">
        <v>57</v>
      </c>
      <c r="AF839" s="12" t="s">
        <v>59</v>
      </c>
      <c r="AG839" s="96">
        <v>1</v>
      </c>
      <c r="AH839" s="12" t="s">
        <v>48</v>
      </c>
      <c r="AI839" s="12" t="s">
        <v>48</v>
      </c>
    </row>
    <row r="840" spans="2:35" ht="14.5" x14ac:dyDescent="0.35">
      <c r="B840" s="107" t="s">
        <v>2388</v>
      </c>
      <c r="C840" s="12" t="s">
        <v>48</v>
      </c>
      <c r="D840" s="12" t="s">
        <v>62</v>
      </c>
      <c r="E840" s="12" t="s">
        <v>2385</v>
      </c>
      <c r="F840" s="12" t="s">
        <v>48</v>
      </c>
      <c r="G840" s="94" t="s">
        <v>2389</v>
      </c>
      <c r="H840" s="107" t="s">
        <v>2390</v>
      </c>
      <c r="I840" s="12" t="s">
        <v>78</v>
      </c>
      <c r="J840" s="12" t="s">
        <v>128</v>
      </c>
      <c r="K840" s="12" t="s">
        <v>67</v>
      </c>
      <c r="L840" s="12" t="s">
        <v>119</v>
      </c>
      <c r="M840" s="95">
        <v>45570</v>
      </c>
      <c r="N840" s="12" t="s">
        <v>72</v>
      </c>
      <c r="O840" s="96" t="s">
        <v>48</v>
      </c>
      <c r="P840" s="12"/>
      <c r="Q840" s="13">
        <f>X840</f>
        <v>594086.36</v>
      </c>
      <c r="R840" s="12" t="s">
        <v>72</v>
      </c>
      <c r="S840" s="96">
        <f>Q840/V840</f>
        <v>552.12486988847581</v>
      </c>
      <c r="T840" s="12" t="s">
        <v>48</v>
      </c>
      <c r="U840" s="96">
        <v>0</v>
      </c>
      <c r="V840" s="96">
        <v>1076</v>
      </c>
      <c r="W840" s="96">
        <v>20</v>
      </c>
      <c r="X840" s="14">
        <v>594086.36</v>
      </c>
      <c r="Y840" s="14">
        <v>-2179.7600000000002</v>
      </c>
      <c r="Z840" s="15" t="s">
        <v>57</v>
      </c>
      <c r="AA840" s="12" t="s">
        <v>48</v>
      </c>
      <c r="AB840" s="12" t="s">
        <v>48</v>
      </c>
      <c r="AC840" s="12" t="s">
        <v>58</v>
      </c>
      <c r="AD840" s="12" t="s">
        <v>57</v>
      </c>
      <c r="AE840" s="12" t="s">
        <v>57</v>
      </c>
      <c r="AF840" s="12" t="s">
        <v>59</v>
      </c>
      <c r="AG840" s="96">
        <v>5</v>
      </c>
      <c r="AH840" s="12" t="s">
        <v>48</v>
      </c>
      <c r="AI840" s="12" t="s">
        <v>48</v>
      </c>
    </row>
    <row r="841" spans="2:35" ht="14.5" x14ac:dyDescent="0.35">
      <c r="B841" s="107" t="s">
        <v>2391</v>
      </c>
      <c r="C841" s="12" t="s">
        <v>48</v>
      </c>
      <c r="D841" s="12" t="s">
        <v>62</v>
      </c>
      <c r="E841" s="12" t="s">
        <v>2385</v>
      </c>
      <c r="F841" s="12" t="s">
        <v>48</v>
      </c>
      <c r="G841" s="12" t="s">
        <v>2392</v>
      </c>
      <c r="H841" s="107" t="s">
        <v>2393</v>
      </c>
      <c r="I841" s="12" t="s">
        <v>78</v>
      </c>
      <c r="J841" s="12" t="s">
        <v>79</v>
      </c>
      <c r="K841" s="12" t="s">
        <v>67</v>
      </c>
      <c r="L841" s="12" t="s">
        <v>68</v>
      </c>
      <c r="M841" s="95">
        <v>46358</v>
      </c>
      <c r="N841" s="12" t="s">
        <v>71</v>
      </c>
      <c r="O841" s="96" t="s">
        <v>48</v>
      </c>
      <c r="P841" s="12"/>
      <c r="Q841" s="13">
        <v>152277</v>
      </c>
      <c r="R841" s="12" t="s">
        <v>56</v>
      </c>
      <c r="S841" s="96">
        <f>Q841/V841</f>
        <v>1035.8979591836735</v>
      </c>
      <c r="T841" s="12" t="s">
        <v>48</v>
      </c>
      <c r="U841" s="96" t="s">
        <v>3</v>
      </c>
      <c r="V841" s="96">
        <v>147</v>
      </c>
      <c r="W841" s="96">
        <v>13</v>
      </c>
      <c r="X841" s="14">
        <v>1579.19</v>
      </c>
      <c r="Y841" s="14">
        <v>1579.19</v>
      </c>
      <c r="Z841" s="15" t="s">
        <v>57</v>
      </c>
      <c r="AA841" s="12" t="s">
        <v>48</v>
      </c>
      <c r="AB841" s="12" t="s">
        <v>48</v>
      </c>
      <c r="AC841" s="12" t="s">
        <v>57</v>
      </c>
      <c r="AD841" s="12" t="s">
        <v>57</v>
      </c>
      <c r="AE841" s="12" t="s">
        <v>57</v>
      </c>
      <c r="AF841" s="12" t="s">
        <v>80</v>
      </c>
      <c r="AG841" s="96">
        <v>3</v>
      </c>
      <c r="AH841" s="12" t="s">
        <v>48</v>
      </c>
      <c r="AI841" s="12" t="s">
        <v>48</v>
      </c>
    </row>
    <row r="842" spans="2:35" ht="14.5" x14ac:dyDescent="0.35">
      <c r="B842" s="107" t="s">
        <v>120</v>
      </c>
      <c r="C842" s="12" t="s">
        <v>48</v>
      </c>
      <c r="D842" s="12" t="s">
        <v>62</v>
      </c>
      <c r="E842" s="12" t="s">
        <v>2385</v>
      </c>
      <c r="F842" s="12" t="s">
        <v>48</v>
      </c>
      <c r="G842" s="12" t="s">
        <v>2394</v>
      </c>
      <c r="H842" s="107" t="s">
        <v>2395</v>
      </c>
      <c r="I842" s="12" t="s">
        <v>78</v>
      </c>
      <c r="J842" s="12"/>
      <c r="K842" s="12" t="s">
        <v>55</v>
      </c>
      <c r="L842" s="12"/>
      <c r="M842" s="95" t="s">
        <v>48</v>
      </c>
      <c r="N842" s="12"/>
      <c r="O842" s="96" t="s">
        <v>48</v>
      </c>
      <c r="P842" s="12"/>
      <c r="Q842" s="13">
        <v>0</v>
      </c>
      <c r="R842" s="12"/>
      <c r="S842" s="96">
        <v>0</v>
      </c>
      <c r="T842" s="12" t="s">
        <v>48</v>
      </c>
      <c r="U842" s="96">
        <v>0</v>
      </c>
      <c r="V842" s="96">
        <v>0</v>
      </c>
      <c r="W842" s="96">
        <v>0</v>
      </c>
      <c r="X842" s="14">
        <v>0</v>
      </c>
      <c r="Y842" s="14">
        <v>0</v>
      </c>
      <c r="Z842" s="15" t="s">
        <v>57</v>
      </c>
      <c r="AA842" s="12" t="s">
        <v>48</v>
      </c>
      <c r="AB842" s="12" t="s">
        <v>48</v>
      </c>
      <c r="AC842" s="12" t="s">
        <v>58</v>
      </c>
      <c r="AD842" s="12" t="s">
        <v>57</v>
      </c>
      <c r="AE842" s="12" t="s">
        <v>57</v>
      </c>
      <c r="AF842" s="12" t="s">
        <v>80</v>
      </c>
      <c r="AG842" s="96">
        <v>0</v>
      </c>
      <c r="AH842" s="12" t="s">
        <v>48</v>
      </c>
      <c r="AI842" s="12" t="s">
        <v>48</v>
      </c>
    </row>
    <row r="843" spans="2:35" ht="14.5" x14ac:dyDescent="0.35">
      <c r="B843" s="107" t="s">
        <v>2396</v>
      </c>
      <c r="C843" s="12" t="s">
        <v>48</v>
      </c>
      <c r="D843" s="12" t="s">
        <v>62</v>
      </c>
      <c r="E843" s="12" t="s">
        <v>2385</v>
      </c>
      <c r="F843" s="12" t="s">
        <v>48</v>
      </c>
      <c r="G843" s="12" t="s">
        <v>2397</v>
      </c>
      <c r="H843" s="107" t="s">
        <v>2398</v>
      </c>
      <c r="I843" s="12" t="s">
        <v>78</v>
      </c>
      <c r="J843" s="12" t="s">
        <v>128</v>
      </c>
      <c r="K843" s="12" t="s">
        <v>67</v>
      </c>
      <c r="L843" s="12" t="s">
        <v>68</v>
      </c>
      <c r="M843" s="95">
        <v>46440</v>
      </c>
      <c r="N843" s="12" t="s">
        <v>71</v>
      </c>
      <c r="O843" s="96" t="s">
        <v>48</v>
      </c>
      <c r="P843" s="12"/>
      <c r="Q843" s="17">
        <v>336571</v>
      </c>
      <c r="R843" s="12" t="s">
        <v>56</v>
      </c>
      <c r="S843" s="96">
        <f>Q843/V843</f>
        <v>1172.7212543554008</v>
      </c>
      <c r="T843" s="12" t="s">
        <v>48</v>
      </c>
      <c r="U843" s="96" t="s">
        <v>3</v>
      </c>
      <c r="V843" s="96">
        <v>287</v>
      </c>
      <c r="W843" s="96">
        <v>7</v>
      </c>
      <c r="X843" s="14">
        <v>2417.7600000000002</v>
      </c>
      <c r="Y843" s="14">
        <v>2417.7600000000002</v>
      </c>
      <c r="Z843" s="15" t="s">
        <v>57</v>
      </c>
      <c r="AA843" s="12"/>
      <c r="AB843" s="12"/>
      <c r="AC843" s="12"/>
      <c r="AD843" s="12" t="s">
        <v>2</v>
      </c>
      <c r="AE843" s="12" t="s">
        <v>2</v>
      </c>
      <c r="AF843" s="12" t="s">
        <v>245</v>
      </c>
      <c r="AG843" s="96">
        <v>4</v>
      </c>
      <c r="AH843" s="12" t="s">
        <v>48</v>
      </c>
      <c r="AI843" s="12" t="s">
        <v>48</v>
      </c>
    </row>
    <row r="844" spans="2:35" ht="14.5" x14ac:dyDescent="0.35">
      <c r="B844" s="107" t="s">
        <v>2399</v>
      </c>
      <c r="C844" s="12" t="s">
        <v>48</v>
      </c>
      <c r="D844" s="12" t="s">
        <v>62</v>
      </c>
      <c r="E844" s="12" t="s">
        <v>2385</v>
      </c>
      <c r="F844" s="12" t="s">
        <v>48</v>
      </c>
      <c r="G844" s="12" t="s">
        <v>2400</v>
      </c>
      <c r="H844" s="107" t="s">
        <v>2401</v>
      </c>
      <c r="I844" s="12" t="s">
        <v>78</v>
      </c>
      <c r="J844" s="12" t="s">
        <v>298</v>
      </c>
      <c r="K844" s="12" t="s">
        <v>294</v>
      </c>
      <c r="L844" s="12" t="s">
        <v>68</v>
      </c>
      <c r="M844" s="95">
        <v>46056</v>
      </c>
      <c r="N844" s="12" t="s">
        <v>71</v>
      </c>
      <c r="O844" s="96" t="s">
        <v>48</v>
      </c>
      <c r="P844" s="12"/>
      <c r="Q844" s="13">
        <v>813347</v>
      </c>
      <c r="R844" s="12" t="s">
        <v>56</v>
      </c>
      <c r="S844" s="96">
        <f>Q844/V844</f>
        <v>898.72596685082874</v>
      </c>
      <c r="T844" s="12" t="s">
        <v>48</v>
      </c>
      <c r="U844" s="96">
        <v>1044</v>
      </c>
      <c r="V844" s="96">
        <v>905</v>
      </c>
      <c r="W844" s="96">
        <v>22</v>
      </c>
      <c r="X844" s="14">
        <v>8340</v>
      </c>
      <c r="Y844" s="14">
        <v>0</v>
      </c>
      <c r="Z844" s="15" t="s">
        <v>57</v>
      </c>
      <c r="AA844" s="12" t="s">
        <v>48</v>
      </c>
      <c r="AB844" s="12" t="s">
        <v>48</v>
      </c>
      <c r="AC844" s="12" t="s">
        <v>58</v>
      </c>
      <c r="AD844" s="12" t="s">
        <v>57</v>
      </c>
      <c r="AE844" s="12" t="s">
        <v>57</v>
      </c>
      <c r="AF844" s="12" t="s">
        <v>80</v>
      </c>
      <c r="AG844" s="96">
        <v>13</v>
      </c>
      <c r="AH844" s="12" t="s">
        <v>48</v>
      </c>
      <c r="AI844" s="12" t="s">
        <v>48</v>
      </c>
    </row>
    <row r="845" spans="2:35" ht="14.5" x14ac:dyDescent="0.35">
      <c r="B845" s="107" t="s">
        <v>2402</v>
      </c>
      <c r="C845" s="12" t="s">
        <v>48</v>
      </c>
      <c r="D845" s="12" t="s">
        <v>62</v>
      </c>
      <c r="E845" s="12" t="s">
        <v>2403</v>
      </c>
      <c r="F845" s="120" t="s">
        <v>48</v>
      </c>
      <c r="G845" s="12" t="s">
        <v>2404</v>
      </c>
      <c r="H845" s="107" t="s">
        <v>2405</v>
      </c>
      <c r="I845" s="12" t="s">
        <v>89</v>
      </c>
      <c r="J845" s="12" t="s">
        <v>128</v>
      </c>
      <c r="K845" s="12" t="s">
        <v>67</v>
      </c>
      <c r="L845" s="12" t="s">
        <v>68</v>
      </c>
      <c r="M845" s="95">
        <v>45777</v>
      </c>
      <c r="N845" s="12" t="s">
        <v>71</v>
      </c>
      <c r="O845" s="96" t="s">
        <v>60</v>
      </c>
      <c r="P845" s="12" t="s">
        <v>97</v>
      </c>
      <c r="Q845" s="13" t="s">
        <v>60</v>
      </c>
      <c r="R845" s="12"/>
      <c r="S845" s="96" t="s">
        <v>2</v>
      </c>
      <c r="T845" s="12" t="s">
        <v>48</v>
      </c>
      <c r="U845" s="96" t="s">
        <v>73</v>
      </c>
      <c r="V845" s="96" t="str">
        <f>O845</f>
        <v>-</v>
      </c>
      <c r="W845" s="96" t="s">
        <v>2</v>
      </c>
      <c r="X845" s="14" t="s">
        <v>60</v>
      </c>
      <c r="Y845" s="14" t="s">
        <v>60</v>
      </c>
      <c r="Z845" s="15" t="s">
        <v>57</v>
      </c>
      <c r="AA845" s="12" t="s">
        <v>2</v>
      </c>
      <c r="AB845" s="12" t="s">
        <v>73</v>
      </c>
      <c r="AC845" s="12" t="s">
        <v>57</v>
      </c>
      <c r="AD845" s="12" t="s">
        <v>2</v>
      </c>
      <c r="AE845" s="12" t="s">
        <v>2</v>
      </c>
      <c r="AF845" s="12" t="s">
        <v>80</v>
      </c>
      <c r="AG845" s="96" t="s">
        <v>2</v>
      </c>
      <c r="AH845" s="12" t="s">
        <v>48</v>
      </c>
      <c r="AI845" s="12" t="s">
        <v>48</v>
      </c>
    </row>
    <row r="846" spans="2:35" ht="14.5" x14ac:dyDescent="0.35">
      <c r="B846" s="107" t="s">
        <v>2406</v>
      </c>
      <c r="C846" s="12" t="s">
        <v>48</v>
      </c>
      <c r="D846" s="12" t="s">
        <v>62</v>
      </c>
      <c r="E846" s="12" t="s">
        <v>2407</v>
      </c>
      <c r="F846" s="12" t="s">
        <v>48</v>
      </c>
      <c r="G846" s="12" t="s">
        <v>2408</v>
      </c>
      <c r="H846" s="107" t="s">
        <v>2409</v>
      </c>
      <c r="I846" s="12" t="s">
        <v>78</v>
      </c>
      <c r="J846" s="12" t="s">
        <v>79</v>
      </c>
      <c r="K846" s="12" t="s">
        <v>55</v>
      </c>
      <c r="L846" s="12"/>
      <c r="M846" s="118" t="s">
        <v>48</v>
      </c>
      <c r="N846" s="12"/>
      <c r="O846" s="96" t="s">
        <v>48</v>
      </c>
      <c r="P846" s="12"/>
      <c r="Q846" s="13">
        <v>0</v>
      </c>
      <c r="R846" s="12"/>
      <c r="S846" s="96">
        <v>0</v>
      </c>
      <c r="T846" s="12" t="s">
        <v>48</v>
      </c>
      <c r="U846" s="13">
        <v>0</v>
      </c>
      <c r="V846" s="96">
        <v>0</v>
      </c>
      <c r="W846" s="96">
        <v>0</v>
      </c>
      <c r="X846" s="14">
        <v>0</v>
      </c>
      <c r="Y846" s="14">
        <v>0</v>
      </c>
      <c r="Z846" s="15" t="s">
        <v>57</v>
      </c>
      <c r="AA846" s="12" t="s">
        <v>48</v>
      </c>
      <c r="AB846" s="12" t="s">
        <v>48</v>
      </c>
      <c r="AC846" s="12" t="s">
        <v>57</v>
      </c>
      <c r="AD846" s="12" t="s">
        <v>57</v>
      </c>
      <c r="AE846" s="12" t="s">
        <v>57</v>
      </c>
      <c r="AF846" s="12" t="s">
        <v>80</v>
      </c>
      <c r="AG846" s="96">
        <v>0</v>
      </c>
      <c r="AH846" s="12" t="s">
        <v>48</v>
      </c>
      <c r="AI846" s="12" t="s">
        <v>48</v>
      </c>
    </row>
    <row r="847" spans="2:35" ht="14.5" x14ac:dyDescent="0.35">
      <c r="B847" s="107" t="s">
        <v>2410</v>
      </c>
      <c r="C847" s="12" t="s">
        <v>48</v>
      </c>
      <c r="D847" s="12" t="s">
        <v>62</v>
      </c>
      <c r="E847" s="12" t="s">
        <v>2407</v>
      </c>
      <c r="F847" s="12" t="s">
        <v>48</v>
      </c>
      <c r="G847" s="94" t="s">
        <v>2411</v>
      </c>
      <c r="H847" s="107" t="s">
        <v>2412</v>
      </c>
      <c r="I847" s="12" t="s">
        <v>78</v>
      </c>
      <c r="J847" s="12" t="s">
        <v>128</v>
      </c>
      <c r="K847" s="12" t="s">
        <v>294</v>
      </c>
      <c r="L847" s="12" t="s">
        <v>68</v>
      </c>
      <c r="M847" s="95">
        <v>46415</v>
      </c>
      <c r="N847" s="12" t="s">
        <v>71</v>
      </c>
      <c r="O847" s="96" t="s">
        <v>48</v>
      </c>
      <c r="P847" s="12"/>
      <c r="Q847" s="13">
        <v>682469.07</v>
      </c>
      <c r="R847" s="12" t="s">
        <v>56</v>
      </c>
      <c r="S847" s="96">
        <f>Q847/V847</f>
        <v>1346.0928402366862</v>
      </c>
      <c r="T847" s="12" t="s">
        <v>48</v>
      </c>
      <c r="U847" s="96">
        <v>741</v>
      </c>
      <c r="V847" s="96">
        <v>507</v>
      </c>
      <c r="W847" s="96">
        <v>29</v>
      </c>
      <c r="X847" s="14">
        <v>4607.51</v>
      </c>
      <c r="Y847" s="14">
        <v>581.38</v>
      </c>
      <c r="Z847" s="15" t="s">
        <v>57</v>
      </c>
      <c r="AA847" s="12" t="s">
        <v>48</v>
      </c>
      <c r="AB847" s="12" t="s">
        <v>48</v>
      </c>
      <c r="AC847" s="12" t="s">
        <v>57</v>
      </c>
      <c r="AD847" s="12" t="s">
        <v>57</v>
      </c>
      <c r="AE847" s="12" t="s">
        <v>57</v>
      </c>
      <c r="AF847" s="12" t="s">
        <v>59</v>
      </c>
      <c r="AG847" s="96">
        <v>5</v>
      </c>
      <c r="AH847" s="12" t="s">
        <v>48</v>
      </c>
      <c r="AI847" s="12" t="s">
        <v>48</v>
      </c>
    </row>
    <row r="848" spans="2:35" ht="14.5" x14ac:dyDescent="0.35">
      <c r="B848" s="107" t="s">
        <v>2413</v>
      </c>
      <c r="C848" s="12" t="s">
        <v>48</v>
      </c>
      <c r="D848" s="12" t="s">
        <v>62</v>
      </c>
      <c r="E848" s="12" t="s">
        <v>2407</v>
      </c>
      <c r="F848" s="12" t="s">
        <v>48</v>
      </c>
      <c r="G848" s="12" t="s">
        <v>2414</v>
      </c>
      <c r="H848" s="107" t="s">
        <v>2415</v>
      </c>
      <c r="I848" s="12" t="s">
        <v>78</v>
      </c>
      <c r="J848" s="12" t="s">
        <v>128</v>
      </c>
      <c r="K848" s="12" t="s">
        <v>67</v>
      </c>
      <c r="L848" s="12" t="s">
        <v>349</v>
      </c>
      <c r="M848" s="95">
        <v>46015</v>
      </c>
      <c r="N848" s="12" t="s">
        <v>72</v>
      </c>
      <c r="O848" s="96" t="s">
        <v>48</v>
      </c>
      <c r="P848" s="12"/>
      <c r="Q848" s="13">
        <f>X848</f>
        <v>86241.33</v>
      </c>
      <c r="R848" s="12" t="s">
        <v>72</v>
      </c>
      <c r="S848" s="96">
        <f>Q848/V848</f>
        <v>1960.0302272727274</v>
      </c>
      <c r="T848" s="12" t="s">
        <v>48</v>
      </c>
      <c r="U848" s="96">
        <v>90</v>
      </c>
      <c r="V848" s="96">
        <v>44</v>
      </c>
      <c r="W848" s="96">
        <v>5</v>
      </c>
      <c r="X848" s="14">
        <v>86241.33</v>
      </c>
      <c r="Y848" s="14">
        <v>86029.17</v>
      </c>
      <c r="Z848" s="15" t="s">
        <v>57</v>
      </c>
      <c r="AA848" s="12" t="s">
        <v>48</v>
      </c>
      <c r="AB848" s="12" t="s">
        <v>48</v>
      </c>
      <c r="AC848" s="12" t="s">
        <v>57</v>
      </c>
      <c r="AD848" s="12" t="s">
        <v>2</v>
      </c>
      <c r="AE848" s="12" t="s">
        <v>2</v>
      </c>
      <c r="AF848" s="12" t="s">
        <v>80</v>
      </c>
      <c r="AG848" s="96">
        <v>1</v>
      </c>
      <c r="AH848" s="12" t="s">
        <v>48</v>
      </c>
      <c r="AI848" s="12" t="s">
        <v>48</v>
      </c>
    </row>
    <row r="849" spans="2:35" ht="14.5" x14ac:dyDescent="0.35">
      <c r="B849" s="107" t="s">
        <v>2416</v>
      </c>
      <c r="C849" s="12" t="s">
        <v>48</v>
      </c>
      <c r="D849" s="12" t="s">
        <v>62</v>
      </c>
      <c r="E849" s="12" t="s">
        <v>2407</v>
      </c>
      <c r="F849" s="12" t="s">
        <v>48</v>
      </c>
      <c r="G849" s="12" t="s">
        <v>2417</v>
      </c>
      <c r="H849" s="107" t="s">
        <v>2418</v>
      </c>
      <c r="I849" s="12" t="s">
        <v>78</v>
      </c>
      <c r="J849" s="12" t="s">
        <v>128</v>
      </c>
      <c r="K849" s="12" t="s">
        <v>67</v>
      </c>
      <c r="L849" s="12" t="s">
        <v>68</v>
      </c>
      <c r="M849" s="95">
        <v>46079</v>
      </c>
      <c r="N849" s="12" t="s">
        <v>71</v>
      </c>
      <c r="O849" s="96" t="s">
        <v>48</v>
      </c>
      <c r="P849" s="12"/>
      <c r="Q849" s="13">
        <v>0</v>
      </c>
      <c r="R849" s="12" t="s">
        <v>56</v>
      </c>
      <c r="S849" s="96" t="s">
        <v>3</v>
      </c>
      <c r="T849" s="12" t="s">
        <v>48</v>
      </c>
      <c r="U849" s="96" t="s">
        <v>3</v>
      </c>
      <c r="V849" s="96">
        <v>0</v>
      </c>
      <c r="W849" s="96">
        <v>103</v>
      </c>
      <c r="X849" s="14">
        <v>0</v>
      </c>
      <c r="Y849" s="14">
        <v>-518.6</v>
      </c>
      <c r="Z849" s="15" t="s">
        <v>57</v>
      </c>
      <c r="AA849" s="12" t="s">
        <v>48</v>
      </c>
      <c r="AB849" s="12" t="s">
        <v>48</v>
      </c>
      <c r="AC849" s="12" t="s">
        <v>57</v>
      </c>
      <c r="AD849" s="12" t="s">
        <v>2</v>
      </c>
      <c r="AE849" s="12" t="s">
        <v>2</v>
      </c>
      <c r="AF849" s="12" t="s">
        <v>80</v>
      </c>
      <c r="AG849" s="96">
        <v>3</v>
      </c>
      <c r="AH849" s="12" t="s">
        <v>48</v>
      </c>
      <c r="AI849" s="12" t="s">
        <v>48</v>
      </c>
    </row>
    <row r="850" spans="2:35" ht="14.5" x14ac:dyDescent="0.35">
      <c r="B850" s="107" t="s">
        <v>2419</v>
      </c>
      <c r="C850" s="12" t="s">
        <v>48</v>
      </c>
      <c r="D850" s="12" t="s">
        <v>62</v>
      </c>
      <c r="E850" s="12" t="s">
        <v>2407</v>
      </c>
      <c r="F850" s="12" t="s">
        <v>48</v>
      </c>
      <c r="G850" s="12" t="s">
        <v>2420</v>
      </c>
      <c r="H850" s="107" t="s">
        <v>2421</v>
      </c>
      <c r="I850" s="12" t="s">
        <v>78</v>
      </c>
      <c r="J850" s="12" t="s">
        <v>128</v>
      </c>
      <c r="K850" s="12" t="s">
        <v>67</v>
      </c>
      <c r="L850" s="12" t="s">
        <v>68</v>
      </c>
      <c r="M850" s="95">
        <v>46235</v>
      </c>
      <c r="N850" s="12" t="s">
        <v>71</v>
      </c>
      <c r="O850" s="96" t="s">
        <v>48</v>
      </c>
      <c r="P850" s="12"/>
      <c r="Q850" s="13">
        <v>0</v>
      </c>
      <c r="R850" s="12" t="s">
        <v>56</v>
      </c>
      <c r="S850" s="96" t="s">
        <v>3</v>
      </c>
      <c r="T850" s="12" t="s">
        <v>48</v>
      </c>
      <c r="U850" s="96">
        <v>1216</v>
      </c>
      <c r="V850" s="96">
        <v>0</v>
      </c>
      <c r="W850" s="96">
        <v>0</v>
      </c>
      <c r="X850" s="14">
        <v>0</v>
      </c>
      <c r="Y850" s="14">
        <v>0</v>
      </c>
      <c r="Z850" s="15" t="s">
        <v>57</v>
      </c>
      <c r="AA850" s="12" t="s">
        <v>48</v>
      </c>
      <c r="AB850" s="12" t="s">
        <v>48</v>
      </c>
      <c r="AC850" s="12" t="s">
        <v>57</v>
      </c>
      <c r="AD850" s="12" t="s">
        <v>2</v>
      </c>
      <c r="AE850" s="12" t="s">
        <v>2</v>
      </c>
      <c r="AF850" s="12" t="s">
        <v>80</v>
      </c>
      <c r="AG850" s="96">
        <v>0</v>
      </c>
      <c r="AH850" s="12" t="s">
        <v>48</v>
      </c>
      <c r="AI850" s="12" t="s">
        <v>48</v>
      </c>
    </row>
    <row r="851" spans="2:35" ht="14.5" x14ac:dyDescent="0.35">
      <c r="B851" s="107" t="s">
        <v>120</v>
      </c>
      <c r="C851" s="12" t="s">
        <v>48</v>
      </c>
      <c r="D851" s="12" t="s">
        <v>62</v>
      </c>
      <c r="E851" s="12" t="s">
        <v>2407</v>
      </c>
      <c r="F851" s="12" t="s">
        <v>48</v>
      </c>
      <c r="G851" s="12" t="s">
        <v>2422</v>
      </c>
      <c r="H851" s="107" t="s">
        <v>2423</v>
      </c>
      <c r="I851" s="12" t="s">
        <v>78</v>
      </c>
      <c r="J851" s="12"/>
      <c r="K851" s="12" t="s">
        <v>67</v>
      </c>
      <c r="L851" s="12" t="s">
        <v>68</v>
      </c>
      <c r="M851" s="95">
        <v>43066</v>
      </c>
      <c r="N851" s="12" t="s">
        <v>71</v>
      </c>
      <c r="O851" s="96" t="s">
        <v>48</v>
      </c>
      <c r="P851" s="12"/>
      <c r="Q851" s="13">
        <v>0</v>
      </c>
      <c r="R851" s="12" t="s">
        <v>56</v>
      </c>
      <c r="S851" s="96">
        <v>0</v>
      </c>
      <c r="T851" s="12" t="s">
        <v>48</v>
      </c>
      <c r="U851" s="96">
        <v>0</v>
      </c>
      <c r="V851" s="96">
        <v>0</v>
      </c>
      <c r="W851" s="96">
        <v>0</v>
      </c>
      <c r="X851" s="14">
        <v>0</v>
      </c>
      <c r="Y851" s="14">
        <v>0</v>
      </c>
      <c r="Z851" s="15" t="s">
        <v>57</v>
      </c>
      <c r="AA851" s="12" t="s">
        <v>48</v>
      </c>
      <c r="AB851" s="12" t="s">
        <v>48</v>
      </c>
      <c r="AC851" s="12" t="s">
        <v>57</v>
      </c>
      <c r="AD851" s="12" t="s">
        <v>57</v>
      </c>
      <c r="AE851" s="12" t="s">
        <v>57</v>
      </c>
      <c r="AF851" s="12" t="s">
        <v>59</v>
      </c>
      <c r="AG851" s="96">
        <v>0</v>
      </c>
      <c r="AH851" s="12" t="s">
        <v>48</v>
      </c>
      <c r="AI851" s="12" t="s">
        <v>48</v>
      </c>
    </row>
    <row r="852" spans="2:35" ht="14.5" x14ac:dyDescent="0.35">
      <c r="B852" s="107" t="s">
        <v>2424</v>
      </c>
      <c r="C852" s="12" t="s">
        <v>48</v>
      </c>
      <c r="D852" s="12" t="s">
        <v>306</v>
      </c>
      <c r="E852" s="12" t="s">
        <v>2425</v>
      </c>
      <c r="F852" s="12" t="s">
        <v>48</v>
      </c>
      <c r="G852" s="12" t="s">
        <v>2426</v>
      </c>
      <c r="H852" s="107" t="s">
        <v>2427</v>
      </c>
      <c r="I852" s="12" t="s">
        <v>78</v>
      </c>
      <c r="J852" s="12" t="s">
        <v>79</v>
      </c>
      <c r="K852" s="12" t="s">
        <v>294</v>
      </c>
      <c r="L852" s="12" t="s">
        <v>119</v>
      </c>
      <c r="M852" s="95">
        <v>45572</v>
      </c>
      <c r="N852" s="12" t="s">
        <v>72</v>
      </c>
      <c r="O852" s="96" t="s">
        <v>48</v>
      </c>
      <c r="P852" s="12"/>
      <c r="Q852" s="13">
        <f>X852</f>
        <v>75877.08</v>
      </c>
      <c r="R852" s="12" t="s">
        <v>72</v>
      </c>
      <c r="S852" s="96">
        <v>0</v>
      </c>
      <c r="T852" s="12" t="s">
        <v>48</v>
      </c>
      <c r="U852" s="96">
        <v>720</v>
      </c>
      <c r="V852" s="96">
        <v>0</v>
      </c>
      <c r="W852" s="96">
        <v>0</v>
      </c>
      <c r="X852" s="18">
        <v>75877.08</v>
      </c>
      <c r="Y852" s="18">
        <v>8.1</v>
      </c>
      <c r="Z852" s="15" t="s">
        <v>57</v>
      </c>
      <c r="AA852" s="12" t="s">
        <v>48</v>
      </c>
      <c r="AB852" s="12" t="s">
        <v>48</v>
      </c>
      <c r="AC852" s="12" t="s">
        <v>57</v>
      </c>
      <c r="AD852" s="12" t="s">
        <v>57</v>
      </c>
      <c r="AE852" s="12" t="s">
        <v>57</v>
      </c>
      <c r="AF852" s="12" t="s">
        <v>245</v>
      </c>
      <c r="AG852" s="96">
        <v>1</v>
      </c>
      <c r="AH852" s="12" t="s">
        <v>48</v>
      </c>
      <c r="AI852" s="12" t="s">
        <v>48</v>
      </c>
    </row>
    <row r="853" spans="2:35" ht="14.5" x14ac:dyDescent="0.35">
      <c r="B853" s="107" t="s">
        <v>2428</v>
      </c>
      <c r="C853" s="12" t="s">
        <v>48</v>
      </c>
      <c r="D853" s="12" t="s">
        <v>306</v>
      </c>
      <c r="E853" s="12" t="s">
        <v>2425</v>
      </c>
      <c r="F853" s="12" t="s">
        <v>48</v>
      </c>
      <c r="G853" s="12" t="s">
        <v>2429</v>
      </c>
      <c r="H853" s="107" t="s">
        <v>2430</v>
      </c>
      <c r="I853" s="12" t="s">
        <v>78</v>
      </c>
      <c r="J853" s="12" t="s">
        <v>128</v>
      </c>
      <c r="K853" s="12" t="s">
        <v>67</v>
      </c>
      <c r="L853" s="12" t="s">
        <v>84</v>
      </c>
      <c r="M853" s="95">
        <v>46022</v>
      </c>
      <c r="N853" s="12" t="s">
        <v>71</v>
      </c>
      <c r="O853" s="96" t="s">
        <v>48</v>
      </c>
      <c r="P853" s="12"/>
      <c r="Q853" s="13">
        <v>135944.56</v>
      </c>
      <c r="R853" s="12" t="s">
        <v>56</v>
      </c>
      <c r="S853" s="96">
        <f>Q853/V853</f>
        <v>317.62747663551403</v>
      </c>
      <c r="T853" s="12" t="s">
        <v>48</v>
      </c>
      <c r="U853" s="96" t="s">
        <v>3</v>
      </c>
      <c r="V853" s="96">
        <v>428</v>
      </c>
      <c r="W853" s="96">
        <v>12</v>
      </c>
      <c r="X853" s="14">
        <v>63266.75</v>
      </c>
      <c r="Y853" s="14">
        <v>60436.49</v>
      </c>
      <c r="Z853" s="15" t="s">
        <v>57</v>
      </c>
      <c r="AA853" s="12" t="s">
        <v>48</v>
      </c>
      <c r="AB853" s="12" t="s">
        <v>48</v>
      </c>
      <c r="AC853" s="12" t="s">
        <v>57</v>
      </c>
      <c r="AD853" s="12" t="s">
        <v>57</v>
      </c>
      <c r="AE853" s="12" t="s">
        <v>57</v>
      </c>
      <c r="AF853" s="12" t="s">
        <v>80</v>
      </c>
      <c r="AG853" s="96">
        <v>3</v>
      </c>
      <c r="AH853" s="12" t="s">
        <v>48</v>
      </c>
      <c r="AI853" s="12" t="s">
        <v>48</v>
      </c>
    </row>
    <row r="854" spans="2:35" ht="14.5" x14ac:dyDescent="0.35">
      <c r="B854" s="107" t="s">
        <v>120</v>
      </c>
      <c r="C854" s="12" t="s">
        <v>48</v>
      </c>
      <c r="D854" s="12" t="s">
        <v>306</v>
      </c>
      <c r="E854" s="12" t="s">
        <v>2425</v>
      </c>
      <c r="F854" s="12" t="s">
        <v>48</v>
      </c>
      <c r="G854" s="12" t="s">
        <v>2431</v>
      </c>
      <c r="H854" s="107" t="s">
        <v>2430</v>
      </c>
      <c r="I854" s="12" t="s">
        <v>78</v>
      </c>
      <c r="J854" s="12"/>
      <c r="K854" s="12" t="s">
        <v>55</v>
      </c>
      <c r="L854" s="12"/>
      <c r="M854" s="95" t="s">
        <v>48</v>
      </c>
      <c r="N854" s="12"/>
      <c r="O854" s="96" t="s">
        <v>48</v>
      </c>
      <c r="P854" s="12"/>
      <c r="Q854" s="17">
        <v>0</v>
      </c>
      <c r="R854" s="12"/>
      <c r="S854" s="96">
        <v>0</v>
      </c>
      <c r="T854" s="12" t="s">
        <v>48</v>
      </c>
      <c r="U854" s="96">
        <v>0</v>
      </c>
      <c r="V854" s="96">
        <v>0</v>
      </c>
      <c r="W854" s="96">
        <v>0</v>
      </c>
      <c r="X854" s="16">
        <v>0</v>
      </c>
      <c r="Y854" s="15">
        <v>0</v>
      </c>
      <c r="Z854" s="15" t="s">
        <v>57</v>
      </c>
      <c r="AA854" s="12" t="s">
        <v>48</v>
      </c>
      <c r="AB854" s="12" t="s">
        <v>48</v>
      </c>
      <c r="AC854" s="12" t="s">
        <v>57</v>
      </c>
      <c r="AD854" s="12" t="s">
        <v>57</v>
      </c>
      <c r="AE854" s="12" t="s">
        <v>57</v>
      </c>
      <c r="AF854" s="12" t="s">
        <v>59</v>
      </c>
      <c r="AG854" s="96">
        <v>0</v>
      </c>
      <c r="AH854" s="12" t="s">
        <v>48</v>
      </c>
      <c r="AI854" s="12" t="s">
        <v>48</v>
      </c>
    </row>
    <row r="855" spans="2:35" ht="14.5" x14ac:dyDescent="0.35">
      <c r="B855" s="107" t="s">
        <v>2432</v>
      </c>
      <c r="C855" s="12" t="s">
        <v>48</v>
      </c>
      <c r="D855" s="12" t="s">
        <v>306</v>
      </c>
      <c r="E855" s="12" t="s">
        <v>2425</v>
      </c>
      <c r="F855" s="12" t="s">
        <v>48</v>
      </c>
      <c r="G855" s="12" t="s">
        <v>2433</v>
      </c>
      <c r="H855" s="107" t="s">
        <v>2434</v>
      </c>
      <c r="I855" s="12" t="s">
        <v>78</v>
      </c>
      <c r="J855" s="12" t="s">
        <v>298</v>
      </c>
      <c r="K855" s="12" t="s">
        <v>55</v>
      </c>
      <c r="L855" s="12"/>
      <c r="M855" s="95" t="s">
        <v>48</v>
      </c>
      <c r="N855" s="12"/>
      <c r="O855" s="96" t="s">
        <v>48</v>
      </c>
      <c r="P855" s="12"/>
      <c r="Q855" s="13">
        <v>24257</v>
      </c>
      <c r="R855" s="12" t="s">
        <v>56</v>
      </c>
      <c r="S855" s="96">
        <f>Q855/V855</f>
        <v>101.9201680672269</v>
      </c>
      <c r="T855" s="12" t="s">
        <v>48</v>
      </c>
      <c r="U855" s="96">
        <v>0</v>
      </c>
      <c r="V855" s="96">
        <v>238</v>
      </c>
      <c r="W855" s="96">
        <v>9</v>
      </c>
      <c r="X855" s="14">
        <v>0</v>
      </c>
      <c r="Y855" s="14">
        <v>-316.61</v>
      </c>
      <c r="Z855" s="15" t="s">
        <v>57</v>
      </c>
      <c r="AA855" s="12" t="s">
        <v>48</v>
      </c>
      <c r="AB855" s="12" t="s">
        <v>48</v>
      </c>
      <c r="AC855" s="12" t="s">
        <v>57</v>
      </c>
      <c r="AD855" s="12" t="s">
        <v>57</v>
      </c>
      <c r="AE855" s="12" t="s">
        <v>57</v>
      </c>
      <c r="AF855" s="12" t="s">
        <v>80</v>
      </c>
      <c r="AG855" s="96">
        <v>1</v>
      </c>
      <c r="AH855" s="12" t="s">
        <v>48</v>
      </c>
      <c r="AI855" s="12" t="s">
        <v>48</v>
      </c>
    </row>
    <row r="856" spans="2:35" ht="14.5" x14ac:dyDescent="0.35">
      <c r="B856" s="12" t="s">
        <v>66</v>
      </c>
      <c r="C856" s="12" t="s">
        <v>48</v>
      </c>
      <c r="D856" s="12" t="s">
        <v>102</v>
      </c>
      <c r="E856" s="12" t="s">
        <v>2435</v>
      </c>
      <c r="F856" s="120">
        <v>6418</v>
      </c>
      <c r="G856" s="12" t="s">
        <v>48</v>
      </c>
      <c r="H856" s="12" t="s">
        <v>2436</v>
      </c>
      <c r="I856" s="12" t="s">
        <v>89</v>
      </c>
      <c r="J856" s="12" t="s">
        <v>66</v>
      </c>
      <c r="K856" s="12" t="s">
        <v>95</v>
      </c>
      <c r="L856" s="12" t="s">
        <v>96</v>
      </c>
      <c r="M856" s="118" t="s">
        <v>3</v>
      </c>
      <c r="N856" s="12" t="s">
        <v>71</v>
      </c>
      <c r="O856" s="96">
        <v>1960</v>
      </c>
      <c r="P856" s="12" t="s">
        <v>97</v>
      </c>
      <c r="Q856" s="17">
        <v>1100000</v>
      </c>
      <c r="R856" s="12" t="s">
        <v>56</v>
      </c>
      <c r="S856" s="96">
        <f>Q856/V856</f>
        <v>561.22448979591832</v>
      </c>
      <c r="T856" s="12" t="s">
        <v>48</v>
      </c>
      <c r="U856" s="118" t="s">
        <v>3</v>
      </c>
      <c r="V856" s="96">
        <f>O856</f>
        <v>1960</v>
      </c>
      <c r="W856" s="96" t="s">
        <v>2</v>
      </c>
      <c r="X856" s="16">
        <v>0</v>
      </c>
      <c r="Y856" s="16">
        <v>0</v>
      </c>
      <c r="Z856" s="15" t="s">
        <v>58</v>
      </c>
      <c r="AA856" s="12" t="s">
        <v>58</v>
      </c>
      <c r="AB856" s="12" t="s">
        <v>91</v>
      </c>
      <c r="AC856" s="12" t="s">
        <v>57</v>
      </c>
      <c r="AD856" s="12" t="s">
        <v>2</v>
      </c>
      <c r="AE856" s="12" t="s">
        <v>73</v>
      </c>
      <c r="AF856" s="12" t="s">
        <v>80</v>
      </c>
      <c r="AG856" s="96">
        <v>0</v>
      </c>
      <c r="AH856" s="12" t="s">
        <v>48</v>
      </c>
      <c r="AI856" s="12" t="s">
        <v>48</v>
      </c>
    </row>
    <row r="857" spans="2:35" ht="14.5" x14ac:dyDescent="0.35">
      <c r="B857" s="107" t="s">
        <v>2437</v>
      </c>
      <c r="C857" s="12" t="s">
        <v>48</v>
      </c>
      <c r="D857" s="12" t="s">
        <v>62</v>
      </c>
      <c r="E857" s="12" t="s">
        <v>2438</v>
      </c>
      <c r="F857" s="120" t="s">
        <v>48</v>
      </c>
      <c r="G857" s="12" t="s">
        <v>2439</v>
      </c>
      <c r="H857" s="107" t="s">
        <v>2440</v>
      </c>
      <c r="I857" s="12" t="s">
        <v>78</v>
      </c>
      <c r="J857" s="12" t="s">
        <v>128</v>
      </c>
      <c r="K857" s="12" t="s">
        <v>67</v>
      </c>
      <c r="L857" s="12" t="s">
        <v>68</v>
      </c>
      <c r="M857" s="95">
        <v>46582</v>
      </c>
      <c r="N857" s="12" t="s">
        <v>71</v>
      </c>
      <c r="O857" s="96" t="s">
        <v>48</v>
      </c>
      <c r="P857" s="12"/>
      <c r="Q857" s="17">
        <v>0</v>
      </c>
      <c r="R857" s="12" t="s">
        <v>56</v>
      </c>
      <c r="S857" s="96">
        <v>0</v>
      </c>
      <c r="T857" s="12"/>
      <c r="U857" s="118">
        <v>382</v>
      </c>
      <c r="V857" s="96">
        <v>0</v>
      </c>
      <c r="W857" s="96">
        <v>0</v>
      </c>
      <c r="X857" s="16">
        <v>0</v>
      </c>
      <c r="Y857" s="16">
        <v>0</v>
      </c>
      <c r="Z857" s="15" t="s">
        <v>57</v>
      </c>
      <c r="AA857" s="12"/>
      <c r="AB857" s="12"/>
      <c r="AC857" s="12" t="s">
        <v>57</v>
      </c>
      <c r="AD857" s="12" t="s">
        <v>2</v>
      </c>
      <c r="AE857" s="12" t="s">
        <v>2</v>
      </c>
      <c r="AF857" s="12" t="s">
        <v>80</v>
      </c>
      <c r="AG857" s="96">
        <v>0</v>
      </c>
      <c r="AH857" s="12" t="s">
        <v>48</v>
      </c>
      <c r="AI857" s="12" t="s">
        <v>48</v>
      </c>
    </row>
    <row r="858" spans="2:35" ht="14.5" x14ac:dyDescent="0.35">
      <c r="B858" s="107" t="s">
        <v>120</v>
      </c>
      <c r="C858" s="12" t="s">
        <v>48</v>
      </c>
      <c r="D858" s="12" t="s">
        <v>62</v>
      </c>
      <c r="E858" s="12" t="s">
        <v>2441</v>
      </c>
      <c r="F858" s="12" t="s">
        <v>48</v>
      </c>
      <c r="G858" s="12" t="s">
        <v>2442</v>
      </c>
      <c r="H858" s="107" t="s">
        <v>2443</v>
      </c>
      <c r="I858" s="12" t="s">
        <v>78</v>
      </c>
      <c r="J858" s="12"/>
      <c r="K858" s="12" t="s">
        <v>67</v>
      </c>
      <c r="L858" s="12" t="s">
        <v>68</v>
      </c>
      <c r="M858" s="95">
        <v>45464</v>
      </c>
      <c r="N858" s="12" t="s">
        <v>71</v>
      </c>
      <c r="O858" s="96" t="s">
        <v>48</v>
      </c>
      <c r="P858" s="12"/>
      <c r="Q858" s="13">
        <v>0</v>
      </c>
      <c r="R858" s="12" t="s">
        <v>56</v>
      </c>
      <c r="S858" s="96" t="s">
        <v>3</v>
      </c>
      <c r="T858" s="12" t="s">
        <v>48</v>
      </c>
      <c r="U858" s="96" t="s">
        <v>3</v>
      </c>
      <c r="V858" s="96">
        <v>0</v>
      </c>
      <c r="W858" s="96">
        <v>0</v>
      </c>
      <c r="X858" s="14">
        <v>0</v>
      </c>
      <c r="Y858" s="14">
        <v>0</v>
      </c>
      <c r="Z858" s="15" t="s">
        <v>57</v>
      </c>
      <c r="AA858" s="12" t="s">
        <v>48</v>
      </c>
      <c r="AB858" s="12" t="s">
        <v>48</v>
      </c>
      <c r="AC858" s="12" t="s">
        <v>58</v>
      </c>
      <c r="AD858" s="12" t="s">
        <v>57</v>
      </c>
      <c r="AE858" s="12" t="s">
        <v>57</v>
      </c>
      <c r="AF858" s="12" t="s">
        <v>80</v>
      </c>
      <c r="AG858" s="96">
        <v>0</v>
      </c>
      <c r="AH858" s="12" t="s">
        <v>48</v>
      </c>
      <c r="AI858" s="12" t="s">
        <v>48</v>
      </c>
    </row>
    <row r="859" spans="2:35" ht="14.5" x14ac:dyDescent="0.35">
      <c r="B859" s="107" t="s">
        <v>120</v>
      </c>
      <c r="C859" s="12" t="s">
        <v>48</v>
      </c>
      <c r="D859" s="12" t="s">
        <v>62</v>
      </c>
      <c r="E859" s="12" t="s">
        <v>2441</v>
      </c>
      <c r="F859" s="12" t="s">
        <v>48</v>
      </c>
      <c r="G859" s="12" t="s">
        <v>2444</v>
      </c>
      <c r="H859" s="107" t="s">
        <v>2443</v>
      </c>
      <c r="I859" s="12" t="s">
        <v>78</v>
      </c>
      <c r="J859" s="12"/>
      <c r="K859" s="12" t="s">
        <v>67</v>
      </c>
      <c r="L859" s="12" t="s">
        <v>68</v>
      </c>
      <c r="M859" s="95">
        <v>45474</v>
      </c>
      <c r="N859" s="12" t="s">
        <v>71</v>
      </c>
      <c r="O859" s="96" t="s">
        <v>48</v>
      </c>
      <c r="P859" s="12"/>
      <c r="Q859" s="13">
        <v>0</v>
      </c>
      <c r="R859" s="12" t="s">
        <v>56</v>
      </c>
      <c r="S859" s="96" t="s">
        <v>3</v>
      </c>
      <c r="T859" s="12" t="s">
        <v>48</v>
      </c>
      <c r="U859" s="96" t="s">
        <v>3</v>
      </c>
      <c r="V859" s="96">
        <v>0</v>
      </c>
      <c r="W859" s="96">
        <v>0</v>
      </c>
      <c r="X859" s="14">
        <v>0</v>
      </c>
      <c r="Y859" s="14">
        <v>0</v>
      </c>
      <c r="Z859" s="15" t="s">
        <v>57</v>
      </c>
      <c r="AA859" s="12" t="s">
        <v>48</v>
      </c>
      <c r="AB859" s="12" t="s">
        <v>48</v>
      </c>
      <c r="AC859" s="12" t="s">
        <v>58</v>
      </c>
      <c r="AD859" s="12" t="s">
        <v>2</v>
      </c>
      <c r="AE859" s="12" t="s">
        <v>2</v>
      </c>
      <c r="AF859" s="12" t="s">
        <v>80</v>
      </c>
      <c r="AG859" s="96">
        <v>0</v>
      </c>
      <c r="AH859" s="12" t="s">
        <v>48</v>
      </c>
      <c r="AI859" s="12" t="s">
        <v>48</v>
      </c>
    </row>
    <row r="860" spans="2:35" ht="14.5" x14ac:dyDescent="0.35">
      <c r="B860" s="107" t="s">
        <v>2445</v>
      </c>
      <c r="C860" s="12" t="s">
        <v>48</v>
      </c>
      <c r="D860" s="12" t="s">
        <v>62</v>
      </c>
      <c r="E860" s="12" t="s">
        <v>2441</v>
      </c>
      <c r="F860" s="12" t="s">
        <v>48</v>
      </c>
      <c r="G860" s="12" t="s">
        <v>2446</v>
      </c>
      <c r="H860" s="107" t="s">
        <v>2447</v>
      </c>
      <c r="I860" s="12" t="s">
        <v>78</v>
      </c>
      <c r="J860" s="12" t="s">
        <v>54</v>
      </c>
      <c r="K860" s="12" t="s">
        <v>294</v>
      </c>
      <c r="L860" s="12" t="s">
        <v>119</v>
      </c>
      <c r="M860" s="95">
        <v>45761</v>
      </c>
      <c r="N860" s="12" t="s">
        <v>72</v>
      </c>
      <c r="O860" s="96" t="s">
        <v>48</v>
      </c>
      <c r="P860" s="12"/>
      <c r="Q860" s="13">
        <f>X860</f>
        <v>131310.17000000001</v>
      </c>
      <c r="R860" s="12" t="s">
        <v>72</v>
      </c>
      <c r="S860" s="96">
        <f>Q860/V860</f>
        <v>308.23983568075118</v>
      </c>
      <c r="T860" s="12" t="s">
        <v>48</v>
      </c>
      <c r="U860" s="96">
        <v>0</v>
      </c>
      <c r="V860" s="96">
        <v>426</v>
      </c>
      <c r="W860" s="96">
        <v>0</v>
      </c>
      <c r="X860" s="14">
        <v>131310.17000000001</v>
      </c>
      <c r="Y860" s="14">
        <v>36332.93</v>
      </c>
      <c r="Z860" s="15" t="s">
        <v>57</v>
      </c>
      <c r="AA860" s="12" t="s">
        <v>48</v>
      </c>
      <c r="AB860" s="12" t="s">
        <v>48</v>
      </c>
      <c r="AC860" s="12" t="s">
        <v>57</v>
      </c>
      <c r="AD860" s="12" t="s">
        <v>57</v>
      </c>
      <c r="AE860" s="12" t="s">
        <v>57</v>
      </c>
      <c r="AF860" s="12" t="s">
        <v>245</v>
      </c>
      <c r="AG860" s="96">
        <v>3</v>
      </c>
      <c r="AH860" s="12" t="s">
        <v>48</v>
      </c>
      <c r="AI860" s="12" t="s">
        <v>48</v>
      </c>
    </row>
    <row r="861" spans="2:35" ht="14.5" x14ac:dyDescent="0.35">
      <c r="B861" s="107" t="s">
        <v>2448</v>
      </c>
      <c r="C861" s="12" t="s">
        <v>48</v>
      </c>
      <c r="D861" s="12" t="s">
        <v>62</v>
      </c>
      <c r="E861" s="12" t="s">
        <v>2441</v>
      </c>
      <c r="F861" s="12" t="s">
        <v>48</v>
      </c>
      <c r="G861" s="12" t="s">
        <v>2449</v>
      </c>
      <c r="H861" s="107" t="s">
        <v>2450</v>
      </c>
      <c r="I861" s="12" t="s">
        <v>78</v>
      </c>
      <c r="J861" s="12" t="s">
        <v>128</v>
      </c>
      <c r="K861" s="12" t="s">
        <v>67</v>
      </c>
      <c r="L861" s="12" t="s">
        <v>68</v>
      </c>
      <c r="M861" s="95">
        <v>46386</v>
      </c>
      <c r="N861" s="12" t="s">
        <v>71</v>
      </c>
      <c r="O861" s="96" t="s">
        <v>48</v>
      </c>
      <c r="P861" s="12"/>
      <c r="Q861" s="13">
        <v>239940.77</v>
      </c>
      <c r="R861" s="12" t="s">
        <v>56</v>
      </c>
      <c r="S861" s="96">
        <f>Q861/V861</f>
        <v>375.4941627543036</v>
      </c>
      <c r="T861" s="12" t="s">
        <v>48</v>
      </c>
      <c r="U861" s="96" t="s">
        <v>3</v>
      </c>
      <c r="V861" s="96">
        <v>639</v>
      </c>
      <c r="W861" s="96">
        <v>6</v>
      </c>
      <c r="X861" s="14">
        <v>0</v>
      </c>
      <c r="Y861" s="14">
        <v>0</v>
      </c>
      <c r="Z861" s="15" t="s">
        <v>57</v>
      </c>
      <c r="AA861" s="12" t="s">
        <v>48</v>
      </c>
      <c r="AB861" s="12" t="s">
        <v>48</v>
      </c>
      <c r="AC861" s="12" t="s">
        <v>57</v>
      </c>
      <c r="AD861" s="12" t="s">
        <v>2</v>
      </c>
      <c r="AE861" s="12" t="s">
        <v>2</v>
      </c>
      <c r="AF861" s="12" t="s">
        <v>245</v>
      </c>
      <c r="AG861" s="96">
        <v>3</v>
      </c>
      <c r="AH861" s="12" t="s">
        <v>48</v>
      </c>
      <c r="AI861" s="12" t="s">
        <v>48</v>
      </c>
    </row>
    <row r="862" spans="2:35" ht="14.5" x14ac:dyDescent="0.35">
      <c r="B862" s="12" t="s">
        <v>66</v>
      </c>
      <c r="C862" s="12" t="s">
        <v>48</v>
      </c>
      <c r="D862" s="12" t="s">
        <v>306</v>
      </c>
      <c r="E862" s="12" t="s">
        <v>2451</v>
      </c>
      <c r="F862" s="120" t="s">
        <v>2452</v>
      </c>
      <c r="G862" s="12" t="s">
        <v>2453</v>
      </c>
      <c r="H862" s="12" t="s">
        <v>2454</v>
      </c>
      <c r="I862" s="12" t="s">
        <v>89</v>
      </c>
      <c r="J862" s="12" t="s">
        <v>66</v>
      </c>
      <c r="K862" s="12" t="s">
        <v>95</v>
      </c>
      <c r="L862" s="12" t="s">
        <v>68</v>
      </c>
      <c r="M862" s="95">
        <v>46203</v>
      </c>
      <c r="N862" s="12" t="s">
        <v>71</v>
      </c>
      <c r="O862" s="96">
        <v>2058</v>
      </c>
      <c r="P862" s="12" t="s">
        <v>90</v>
      </c>
      <c r="Q862" s="17">
        <v>1150000</v>
      </c>
      <c r="R862" s="12" t="s">
        <v>56</v>
      </c>
      <c r="S862" s="96">
        <f>Q862/V862</f>
        <v>558.79494655004862</v>
      </c>
      <c r="T862" s="12" t="s">
        <v>48</v>
      </c>
      <c r="U862" s="118" t="s">
        <v>3</v>
      </c>
      <c r="V862" s="96">
        <f>O862</f>
        <v>2058</v>
      </c>
      <c r="W862" s="96">
        <v>4</v>
      </c>
      <c r="X862" s="16">
        <v>190734.07999999999</v>
      </c>
      <c r="Y862" s="16">
        <v>984.65</v>
      </c>
      <c r="Z862" s="15" t="s">
        <v>57</v>
      </c>
      <c r="AA862" s="12" t="s">
        <v>58</v>
      </c>
      <c r="AB862" s="12" t="s">
        <v>91</v>
      </c>
      <c r="AC862" s="12" t="s">
        <v>57</v>
      </c>
      <c r="AD862" s="12" t="s">
        <v>57</v>
      </c>
      <c r="AE862" s="12" t="s">
        <v>57</v>
      </c>
      <c r="AF862" s="12" t="s">
        <v>80</v>
      </c>
      <c r="AG862" s="96">
        <v>8</v>
      </c>
      <c r="AH862" s="12" t="s">
        <v>48</v>
      </c>
      <c r="AI862" s="12" t="s">
        <v>48</v>
      </c>
    </row>
    <row r="863" spans="2:35" ht="14.5" x14ac:dyDescent="0.35">
      <c r="B863" s="107" t="s">
        <v>2455</v>
      </c>
      <c r="C863" s="12" t="s">
        <v>48</v>
      </c>
      <c r="D863" s="12" t="s">
        <v>306</v>
      </c>
      <c r="E863" s="12" t="s">
        <v>2451</v>
      </c>
      <c r="F863" s="12" t="s">
        <v>48</v>
      </c>
      <c r="G863" s="12" t="s">
        <v>2456</v>
      </c>
      <c r="H863" s="107" t="s">
        <v>2457</v>
      </c>
      <c r="I863" s="12" t="s">
        <v>53</v>
      </c>
      <c r="J863" s="12" t="s">
        <v>128</v>
      </c>
      <c r="K863" s="12" t="s">
        <v>67</v>
      </c>
      <c r="L863" s="12" t="s">
        <v>84</v>
      </c>
      <c r="M863" s="95">
        <v>46020</v>
      </c>
      <c r="N863" s="12" t="s">
        <v>71</v>
      </c>
      <c r="O863" s="96" t="s">
        <v>48</v>
      </c>
      <c r="P863" s="12"/>
      <c r="Q863" s="13">
        <v>166453.12</v>
      </c>
      <c r="R863" s="12" t="s">
        <v>56</v>
      </c>
      <c r="S863" s="96">
        <f>Q863/V863</f>
        <v>243.70881405563688</v>
      </c>
      <c r="T863" s="12" t="s">
        <v>48</v>
      </c>
      <c r="U863" s="96" t="s">
        <v>3</v>
      </c>
      <c r="V863" s="96">
        <v>683</v>
      </c>
      <c r="W863" s="96">
        <v>0</v>
      </c>
      <c r="X863" s="14">
        <v>3837.58</v>
      </c>
      <c r="Y863" s="14">
        <v>1976.3</v>
      </c>
      <c r="Z863" s="15" t="s">
        <v>57</v>
      </c>
      <c r="AA863" s="12" t="s">
        <v>48</v>
      </c>
      <c r="AB863" s="12" t="s">
        <v>48</v>
      </c>
      <c r="AC863" s="12" t="s">
        <v>57</v>
      </c>
      <c r="AD863" s="12" t="s">
        <v>2</v>
      </c>
      <c r="AE863" s="12" t="s">
        <v>2</v>
      </c>
      <c r="AF863" s="12" t="s">
        <v>80</v>
      </c>
      <c r="AG863" s="96">
        <v>6</v>
      </c>
      <c r="AH863" s="12" t="s">
        <v>48</v>
      </c>
      <c r="AI863" s="12" t="s">
        <v>48</v>
      </c>
    </row>
    <row r="864" spans="2:35" ht="14.5" x14ac:dyDescent="0.35">
      <c r="B864" s="107" t="s">
        <v>2458</v>
      </c>
      <c r="C864" s="12" t="s">
        <v>48</v>
      </c>
      <c r="D864" s="12" t="s">
        <v>62</v>
      </c>
      <c r="E864" s="12" t="s">
        <v>2451</v>
      </c>
      <c r="F864" s="12" t="s">
        <v>48</v>
      </c>
      <c r="G864" s="12" t="s">
        <v>2459</v>
      </c>
      <c r="H864" s="107" t="s">
        <v>2460</v>
      </c>
      <c r="I864" s="12" t="s">
        <v>78</v>
      </c>
      <c r="J864" s="12" t="s">
        <v>79</v>
      </c>
      <c r="K864" s="12" t="s">
        <v>67</v>
      </c>
      <c r="L864" s="12" t="s">
        <v>119</v>
      </c>
      <c r="M864" s="95">
        <v>45873</v>
      </c>
      <c r="N864" s="12" t="s">
        <v>72</v>
      </c>
      <c r="O864" s="96" t="s">
        <v>48</v>
      </c>
      <c r="P864" s="12"/>
      <c r="Q864" s="17">
        <f>X864</f>
        <v>91092.67</v>
      </c>
      <c r="R864" s="12" t="s">
        <v>72</v>
      </c>
      <c r="S864" s="96">
        <f>Q864/V864</f>
        <v>130.69249641319942</v>
      </c>
      <c r="T864" s="12" t="s">
        <v>48</v>
      </c>
      <c r="U864" s="96">
        <v>0</v>
      </c>
      <c r="V864" s="118">
        <v>697</v>
      </c>
      <c r="W864" s="96">
        <v>3</v>
      </c>
      <c r="X864" s="16">
        <v>91092.67</v>
      </c>
      <c r="Y864" s="16">
        <v>86833.06</v>
      </c>
      <c r="Z864" s="15" t="s">
        <v>57</v>
      </c>
      <c r="AA864" s="12" t="s">
        <v>48</v>
      </c>
      <c r="AB864" s="12"/>
      <c r="AC864" s="12" t="s">
        <v>57</v>
      </c>
      <c r="AD864" s="12" t="s">
        <v>57</v>
      </c>
      <c r="AE864" s="12" t="s">
        <v>57</v>
      </c>
      <c r="AF864" s="12" t="s">
        <v>80</v>
      </c>
      <c r="AG864" s="96">
        <v>5</v>
      </c>
      <c r="AH864" s="12" t="s">
        <v>48</v>
      </c>
      <c r="AI864" s="12" t="s">
        <v>48</v>
      </c>
    </row>
    <row r="865" spans="2:35" ht="14.5" x14ac:dyDescent="0.35">
      <c r="B865" s="107" t="s">
        <v>120</v>
      </c>
      <c r="C865" s="12" t="s">
        <v>48</v>
      </c>
      <c r="D865" s="12" t="s">
        <v>306</v>
      </c>
      <c r="E865" s="12" t="s">
        <v>2451</v>
      </c>
      <c r="F865" s="12" t="s">
        <v>48</v>
      </c>
      <c r="G865" s="12" t="s">
        <v>2461</v>
      </c>
      <c r="H865" s="107" t="s">
        <v>2457</v>
      </c>
      <c r="I865" s="12" t="s">
        <v>78</v>
      </c>
      <c r="J865" s="12"/>
      <c r="K865" s="12" t="s">
        <v>67</v>
      </c>
      <c r="L865" s="12" t="s">
        <v>119</v>
      </c>
      <c r="M865" s="95">
        <v>45894</v>
      </c>
      <c r="N865" s="12" t="s">
        <v>72</v>
      </c>
      <c r="O865" s="96" t="s">
        <v>48</v>
      </c>
      <c r="P865" s="12"/>
      <c r="Q865" s="13">
        <f>X865</f>
        <v>4228.4700000000012</v>
      </c>
      <c r="R865" s="12" t="s">
        <v>72</v>
      </c>
      <c r="S865" s="96">
        <v>0</v>
      </c>
      <c r="T865" s="12" t="s">
        <v>48</v>
      </c>
      <c r="U865" s="96">
        <v>0</v>
      </c>
      <c r="V865" s="96">
        <v>0</v>
      </c>
      <c r="W865" s="96">
        <v>0</v>
      </c>
      <c r="X865" s="14">
        <v>4228.4700000000012</v>
      </c>
      <c r="Y865" s="14">
        <v>-690.75</v>
      </c>
      <c r="Z865" s="15" t="s">
        <v>57</v>
      </c>
      <c r="AA865" s="12" t="s">
        <v>48</v>
      </c>
      <c r="AB865" s="12" t="s">
        <v>48</v>
      </c>
      <c r="AC865" s="12" t="s">
        <v>57</v>
      </c>
      <c r="AD865" s="12" t="s">
        <v>57</v>
      </c>
      <c r="AE865" s="12" t="s">
        <v>57</v>
      </c>
      <c r="AF865" s="12" t="s">
        <v>80</v>
      </c>
      <c r="AG865" s="96">
        <v>0</v>
      </c>
      <c r="AH865" s="12" t="s">
        <v>48</v>
      </c>
      <c r="AI865" s="12" t="s">
        <v>48</v>
      </c>
    </row>
    <row r="866" spans="2:35" ht="14.5" x14ac:dyDescent="0.35">
      <c r="B866" s="107" t="s">
        <v>120</v>
      </c>
      <c r="C866" s="12" t="s">
        <v>48</v>
      </c>
      <c r="D866" s="12" t="s">
        <v>306</v>
      </c>
      <c r="E866" s="12" t="s">
        <v>2451</v>
      </c>
      <c r="F866" s="12" t="s">
        <v>48</v>
      </c>
      <c r="G866" s="12" t="s">
        <v>2462</v>
      </c>
      <c r="H866" s="107" t="s">
        <v>2463</v>
      </c>
      <c r="I866" s="12" t="s">
        <v>78</v>
      </c>
      <c r="J866" s="12"/>
      <c r="K866" s="12" t="s">
        <v>55</v>
      </c>
      <c r="L866" s="12"/>
      <c r="M866" s="95" t="s">
        <v>48</v>
      </c>
      <c r="N866" s="12"/>
      <c r="O866" s="96" t="s">
        <v>48</v>
      </c>
      <c r="P866" s="12"/>
      <c r="Q866" s="13">
        <v>0</v>
      </c>
      <c r="R866" s="12"/>
      <c r="S866" s="96">
        <v>0</v>
      </c>
      <c r="T866" s="12" t="s">
        <v>48</v>
      </c>
      <c r="U866" s="96">
        <v>0</v>
      </c>
      <c r="V866" s="96">
        <v>0</v>
      </c>
      <c r="W866" s="96">
        <v>0</v>
      </c>
      <c r="X866" s="14">
        <v>0</v>
      </c>
      <c r="Y866" s="14">
        <v>0</v>
      </c>
      <c r="Z866" s="15" t="s">
        <v>57</v>
      </c>
      <c r="AA866" s="12" t="s">
        <v>48</v>
      </c>
      <c r="AB866" s="12" t="s">
        <v>48</v>
      </c>
      <c r="AC866" s="12" t="s">
        <v>57</v>
      </c>
      <c r="AD866" s="12" t="s">
        <v>57</v>
      </c>
      <c r="AE866" s="12" t="s">
        <v>57</v>
      </c>
      <c r="AF866" s="12" t="s">
        <v>80</v>
      </c>
      <c r="AG866" s="96">
        <v>0</v>
      </c>
      <c r="AH866" s="12" t="s">
        <v>48</v>
      </c>
      <c r="AI866" s="12" t="s">
        <v>48</v>
      </c>
    </row>
    <row r="867" spans="2:35" ht="14.5" x14ac:dyDescent="0.35">
      <c r="B867" s="107" t="s">
        <v>2464</v>
      </c>
      <c r="C867" s="12" t="s">
        <v>48</v>
      </c>
      <c r="D867" s="12" t="s">
        <v>306</v>
      </c>
      <c r="E867" s="12" t="s">
        <v>2451</v>
      </c>
      <c r="F867" s="12" t="s">
        <v>48</v>
      </c>
      <c r="G867" s="12" t="s">
        <v>2465</v>
      </c>
      <c r="H867" s="107" t="s">
        <v>2466</v>
      </c>
      <c r="I867" s="12" t="s">
        <v>78</v>
      </c>
      <c r="J867" s="12" t="s">
        <v>128</v>
      </c>
      <c r="K867" s="12" t="s">
        <v>67</v>
      </c>
      <c r="L867" s="12" t="s">
        <v>68</v>
      </c>
      <c r="M867" s="95">
        <v>46442</v>
      </c>
      <c r="N867" s="12" t="s">
        <v>71</v>
      </c>
      <c r="O867" s="96" t="s">
        <v>48</v>
      </c>
      <c r="P867" s="12"/>
      <c r="Q867" s="17">
        <v>413290.89</v>
      </c>
      <c r="R867" s="12" t="s">
        <v>56</v>
      </c>
      <c r="S867" s="96">
        <f>Q867/V867</f>
        <v>377.09022810218977</v>
      </c>
      <c r="T867" s="12" t="s">
        <v>48</v>
      </c>
      <c r="U867" s="118">
        <v>0</v>
      </c>
      <c r="V867" s="96">
        <v>1096</v>
      </c>
      <c r="W867" s="96">
        <v>50</v>
      </c>
      <c r="X867" s="16">
        <v>0</v>
      </c>
      <c r="Y867" s="16">
        <v>0</v>
      </c>
      <c r="Z867" s="15" t="s">
        <v>57</v>
      </c>
      <c r="AA867" s="12" t="s">
        <v>48</v>
      </c>
      <c r="AB867" s="12"/>
      <c r="AC867" s="12" t="s">
        <v>57</v>
      </c>
      <c r="AD867" s="12" t="s">
        <v>57</v>
      </c>
      <c r="AE867" s="12" t="s">
        <v>57</v>
      </c>
      <c r="AF867" s="12" t="s">
        <v>59</v>
      </c>
      <c r="AG867" s="96">
        <v>4</v>
      </c>
      <c r="AH867" s="12" t="s">
        <v>48</v>
      </c>
      <c r="AI867" s="12" t="s">
        <v>48</v>
      </c>
    </row>
    <row r="868" spans="2:35" ht="14.5" x14ac:dyDescent="0.35">
      <c r="B868" s="107" t="s">
        <v>2467</v>
      </c>
      <c r="C868" s="12" t="s">
        <v>48</v>
      </c>
      <c r="D868" s="12" t="s">
        <v>306</v>
      </c>
      <c r="E868" s="12" t="s">
        <v>2451</v>
      </c>
      <c r="F868" s="12" t="s">
        <v>48</v>
      </c>
      <c r="G868" s="12" t="s">
        <v>2468</v>
      </c>
      <c r="H868" s="107" t="s">
        <v>2469</v>
      </c>
      <c r="I868" s="12" t="s">
        <v>78</v>
      </c>
      <c r="J868" s="12" t="s">
        <v>79</v>
      </c>
      <c r="K868" s="12" t="s">
        <v>67</v>
      </c>
      <c r="L868" s="12" t="s">
        <v>68</v>
      </c>
      <c r="M868" s="95">
        <v>46374</v>
      </c>
      <c r="N868" s="12" t="s">
        <v>71</v>
      </c>
      <c r="O868" s="96" t="s">
        <v>48</v>
      </c>
      <c r="P868" s="12"/>
      <c r="Q868" s="13">
        <v>13897</v>
      </c>
      <c r="R868" s="12" t="s">
        <v>56</v>
      </c>
      <c r="S868" s="96">
        <f>Q868/V868</f>
        <v>95.841379310344834</v>
      </c>
      <c r="T868" s="12" t="s">
        <v>48</v>
      </c>
      <c r="U868" s="96" t="s">
        <v>3</v>
      </c>
      <c r="V868" s="96">
        <v>145</v>
      </c>
      <c r="W868" s="96">
        <v>3</v>
      </c>
      <c r="X868" s="14">
        <v>0</v>
      </c>
      <c r="Y868" s="14">
        <v>0</v>
      </c>
      <c r="Z868" s="15" t="s">
        <v>57</v>
      </c>
      <c r="AA868" s="12" t="s">
        <v>48</v>
      </c>
      <c r="AB868" s="12" t="s">
        <v>48</v>
      </c>
      <c r="AC868" s="12" t="s">
        <v>57</v>
      </c>
      <c r="AD868" s="12" t="s">
        <v>2</v>
      </c>
      <c r="AE868" s="12" t="s">
        <v>2</v>
      </c>
      <c r="AF868" s="12" t="s">
        <v>80</v>
      </c>
      <c r="AG868" s="96">
        <v>0</v>
      </c>
      <c r="AH868" s="12" t="s">
        <v>48</v>
      </c>
      <c r="AI868" s="12" t="s">
        <v>48</v>
      </c>
    </row>
    <row r="869" spans="2:35" ht="14.5" x14ac:dyDescent="0.35">
      <c r="B869" s="107" t="s">
        <v>2470</v>
      </c>
      <c r="C869" s="12" t="s">
        <v>48</v>
      </c>
      <c r="D869" s="12" t="s">
        <v>62</v>
      </c>
      <c r="E869" s="12" t="s">
        <v>2471</v>
      </c>
      <c r="F869" s="120" t="s">
        <v>48</v>
      </c>
      <c r="G869" s="12" t="s">
        <v>2472</v>
      </c>
      <c r="H869" s="107" t="s">
        <v>2473</v>
      </c>
      <c r="I869" s="12" t="s">
        <v>78</v>
      </c>
      <c r="J869" s="12" t="s">
        <v>79</v>
      </c>
      <c r="K869" s="12" t="s">
        <v>67</v>
      </c>
      <c r="L869" s="12" t="s">
        <v>68</v>
      </c>
      <c r="M869" s="95">
        <v>46765</v>
      </c>
      <c r="N869" s="12" t="s">
        <v>71</v>
      </c>
      <c r="O869" s="96" t="s">
        <v>48</v>
      </c>
      <c r="P869" s="12"/>
      <c r="Q869" s="17">
        <v>477977</v>
      </c>
      <c r="R869" s="12" t="s">
        <v>56</v>
      </c>
      <c r="S869" s="96">
        <f>Q869/V869</f>
        <v>800.63149078726963</v>
      </c>
      <c r="T869" s="12" t="s">
        <v>48</v>
      </c>
      <c r="U869" s="96" t="s">
        <v>3</v>
      </c>
      <c r="V869" s="96">
        <v>597</v>
      </c>
      <c r="W869" s="96">
        <v>2</v>
      </c>
      <c r="X869" s="16">
        <v>2173.2200000000003</v>
      </c>
      <c r="Y869" s="16">
        <v>2173.2200000000003</v>
      </c>
      <c r="Z869" s="15" t="s">
        <v>57</v>
      </c>
      <c r="AA869" s="12"/>
      <c r="AB869" s="12"/>
      <c r="AC869" s="12" t="s">
        <v>58</v>
      </c>
      <c r="AD869" s="12" t="s">
        <v>2</v>
      </c>
      <c r="AE869" s="12" t="s">
        <v>2</v>
      </c>
      <c r="AF869" s="12" t="s">
        <v>356</v>
      </c>
      <c r="AG869" s="96">
        <v>5</v>
      </c>
      <c r="AH869" s="12" t="s">
        <v>48</v>
      </c>
      <c r="AI869" s="12" t="s">
        <v>48</v>
      </c>
    </row>
    <row r="870" spans="2:35" ht="14.5" x14ac:dyDescent="0.35">
      <c r="B870" s="12" t="s">
        <v>66</v>
      </c>
      <c r="C870" s="12" t="s">
        <v>48</v>
      </c>
      <c r="D870" s="12" t="s">
        <v>75</v>
      </c>
      <c r="E870" s="12" t="s">
        <v>2474</v>
      </c>
      <c r="F870" s="120">
        <v>32</v>
      </c>
      <c r="G870" s="12" t="s">
        <v>2475</v>
      </c>
      <c r="H870" s="12" t="s">
        <v>2476</v>
      </c>
      <c r="I870" s="12" t="s">
        <v>89</v>
      </c>
      <c r="J870" s="12" t="s">
        <v>66</v>
      </c>
      <c r="K870" s="12" t="s">
        <v>294</v>
      </c>
      <c r="L870" s="12" t="s">
        <v>68</v>
      </c>
      <c r="M870" s="95">
        <v>46037</v>
      </c>
      <c r="N870" s="12" t="s">
        <v>71</v>
      </c>
      <c r="O870" s="96">
        <v>2530</v>
      </c>
      <c r="P870" s="12" t="s">
        <v>97</v>
      </c>
      <c r="Q870" s="17">
        <v>2500000</v>
      </c>
      <c r="R870" s="12" t="s">
        <v>56</v>
      </c>
      <c r="S870" s="96">
        <f>Q870/V870</f>
        <v>988.14229249011862</v>
      </c>
      <c r="T870" s="12" t="s">
        <v>48</v>
      </c>
      <c r="U870" s="17" t="s">
        <v>3</v>
      </c>
      <c r="V870" s="118">
        <f t="shared" ref="V870:V876" si="30">O870</f>
        <v>2530</v>
      </c>
      <c r="W870" s="96">
        <v>2</v>
      </c>
      <c r="X870" s="16">
        <v>101482.55</v>
      </c>
      <c r="Y870" s="16">
        <v>6848</v>
      </c>
      <c r="Z870" s="15" t="s">
        <v>58</v>
      </c>
      <c r="AA870" s="12" t="s">
        <v>58</v>
      </c>
      <c r="AB870" s="12" t="s">
        <v>140</v>
      </c>
      <c r="AC870" s="12" t="s">
        <v>58</v>
      </c>
      <c r="AD870" s="12" t="s">
        <v>2</v>
      </c>
      <c r="AE870" s="12" t="s">
        <v>2</v>
      </c>
      <c r="AF870" s="12" t="s">
        <v>80</v>
      </c>
      <c r="AG870" s="96">
        <v>0</v>
      </c>
      <c r="AH870" s="12" t="s">
        <v>48</v>
      </c>
      <c r="AI870" s="12" t="s">
        <v>48</v>
      </c>
    </row>
    <row r="871" spans="2:35" ht="14.5" x14ac:dyDescent="0.35">
      <c r="B871" s="12" t="s">
        <v>66</v>
      </c>
      <c r="C871" s="12" t="s">
        <v>48</v>
      </c>
      <c r="D871" s="12" t="s">
        <v>75</v>
      </c>
      <c r="E871" s="12" t="s">
        <v>2474</v>
      </c>
      <c r="F871" s="120">
        <v>32</v>
      </c>
      <c r="G871" s="12" t="s">
        <v>2477</v>
      </c>
      <c r="H871" s="12" t="s">
        <v>2478</v>
      </c>
      <c r="I871" s="12" t="s">
        <v>89</v>
      </c>
      <c r="J871" s="12" t="s">
        <v>66</v>
      </c>
      <c r="K871" s="12" t="s">
        <v>294</v>
      </c>
      <c r="L871" s="12" t="s">
        <v>96</v>
      </c>
      <c r="M871" s="95">
        <v>46783</v>
      </c>
      <c r="N871" s="12" t="s">
        <v>71</v>
      </c>
      <c r="O871" s="96">
        <v>2530</v>
      </c>
      <c r="P871" s="12" t="s">
        <v>97</v>
      </c>
      <c r="Q871" s="17">
        <v>5400000</v>
      </c>
      <c r="R871" s="12" t="s">
        <v>56</v>
      </c>
      <c r="S871" s="96">
        <f>Q871/V871</f>
        <v>2134.387351778656</v>
      </c>
      <c r="T871" s="12" t="s">
        <v>2479</v>
      </c>
      <c r="U871" s="17" t="s">
        <v>3</v>
      </c>
      <c r="V871" s="118">
        <f t="shared" si="30"/>
        <v>2530</v>
      </c>
      <c r="W871" s="96" t="s">
        <v>2</v>
      </c>
      <c r="X871" s="16">
        <v>2301.14</v>
      </c>
      <c r="Y871" s="15">
        <v>1634.3</v>
      </c>
      <c r="Z871" s="15" t="s">
        <v>57</v>
      </c>
      <c r="AA871" s="12" t="s">
        <v>58</v>
      </c>
      <c r="AB871" s="12" t="s">
        <v>140</v>
      </c>
      <c r="AC871" s="12" t="s">
        <v>58</v>
      </c>
      <c r="AD871" s="12" t="s">
        <v>2</v>
      </c>
      <c r="AE871" s="12" t="s">
        <v>73</v>
      </c>
      <c r="AF871" s="12" t="s">
        <v>59</v>
      </c>
      <c r="AG871" s="96">
        <v>0</v>
      </c>
      <c r="AH871" s="12" t="s">
        <v>48</v>
      </c>
      <c r="AI871" s="12" t="s">
        <v>48</v>
      </c>
    </row>
    <row r="872" spans="2:35" ht="14.5" x14ac:dyDescent="0.35">
      <c r="B872" s="12" t="s">
        <v>66</v>
      </c>
      <c r="C872" s="12" t="s">
        <v>48</v>
      </c>
      <c r="D872" s="12" t="s">
        <v>75</v>
      </c>
      <c r="E872" s="12" t="s">
        <v>2474</v>
      </c>
      <c r="F872" s="120">
        <v>7209</v>
      </c>
      <c r="G872" s="12" t="s">
        <v>48</v>
      </c>
      <c r="H872" s="12" t="s">
        <v>2480</v>
      </c>
      <c r="I872" s="12" t="s">
        <v>89</v>
      </c>
      <c r="J872" s="12" t="s">
        <v>66</v>
      </c>
      <c r="K872" s="12" t="s">
        <v>95</v>
      </c>
      <c r="L872" s="12" t="s">
        <v>96</v>
      </c>
      <c r="M872" s="118" t="s">
        <v>3</v>
      </c>
      <c r="N872" s="12" t="s">
        <v>71</v>
      </c>
      <c r="O872" s="96"/>
      <c r="P872" s="12" t="s">
        <v>97</v>
      </c>
      <c r="Q872" s="17">
        <v>4900000</v>
      </c>
      <c r="R872" s="12" t="s">
        <v>56</v>
      </c>
      <c r="S872" s="96" t="s">
        <v>2</v>
      </c>
      <c r="T872" s="12" t="s">
        <v>48</v>
      </c>
      <c r="U872" s="118" t="s">
        <v>3</v>
      </c>
      <c r="V872" s="96">
        <f t="shared" si="30"/>
        <v>0</v>
      </c>
      <c r="W872" s="96" t="s">
        <v>2</v>
      </c>
      <c r="X872" s="14">
        <v>0</v>
      </c>
      <c r="Y872" s="14">
        <v>0</v>
      </c>
      <c r="Z872" s="15" t="s">
        <v>57</v>
      </c>
      <c r="AA872" s="12" t="s">
        <v>2</v>
      </c>
      <c r="AB872" s="12" t="s">
        <v>140</v>
      </c>
      <c r="AC872" s="12" t="s">
        <v>58</v>
      </c>
      <c r="AD872" s="12" t="s">
        <v>2</v>
      </c>
      <c r="AE872" s="12" t="s">
        <v>73</v>
      </c>
      <c r="AF872" s="12" t="s">
        <v>80</v>
      </c>
      <c r="AG872" s="96">
        <v>0</v>
      </c>
      <c r="AH872" s="12" t="s">
        <v>48</v>
      </c>
      <c r="AI872" s="12" t="s">
        <v>48</v>
      </c>
    </row>
    <row r="873" spans="2:35" ht="14.5" x14ac:dyDescent="0.35">
      <c r="B873" s="12" t="s">
        <v>66</v>
      </c>
      <c r="C873" s="12" t="s">
        <v>48</v>
      </c>
      <c r="D873" s="12" t="s">
        <v>75</v>
      </c>
      <c r="E873" s="12" t="s">
        <v>2474</v>
      </c>
      <c r="F873" s="120">
        <v>7210</v>
      </c>
      <c r="G873" s="12" t="s">
        <v>48</v>
      </c>
      <c r="H873" s="12" t="s">
        <v>2481</v>
      </c>
      <c r="I873" s="12" t="s">
        <v>89</v>
      </c>
      <c r="J873" s="12" t="s">
        <v>66</v>
      </c>
      <c r="K873" s="12" t="s">
        <v>95</v>
      </c>
      <c r="L873" s="12" t="s">
        <v>96</v>
      </c>
      <c r="M873" s="118" t="s">
        <v>3</v>
      </c>
      <c r="N873" s="12" t="s">
        <v>71</v>
      </c>
      <c r="O873" s="96"/>
      <c r="P873" s="12" t="s">
        <v>97</v>
      </c>
      <c r="Q873" s="17">
        <v>0</v>
      </c>
      <c r="R873" s="12" t="s">
        <v>56</v>
      </c>
      <c r="S873" s="96" t="s">
        <v>2</v>
      </c>
      <c r="T873" s="12" t="s">
        <v>48</v>
      </c>
      <c r="U873" s="118" t="s">
        <v>3</v>
      </c>
      <c r="V873" s="96">
        <f t="shared" si="30"/>
        <v>0</v>
      </c>
      <c r="W873" s="96" t="s">
        <v>2</v>
      </c>
      <c r="X873" s="14">
        <v>0</v>
      </c>
      <c r="Y873" s="14">
        <v>0</v>
      </c>
      <c r="Z873" s="15" t="s">
        <v>57</v>
      </c>
      <c r="AA873" s="12" t="s">
        <v>2</v>
      </c>
      <c r="AB873" s="12" t="s">
        <v>140</v>
      </c>
      <c r="AC873" s="12" t="s">
        <v>58</v>
      </c>
      <c r="AD873" s="12" t="s">
        <v>2</v>
      </c>
      <c r="AE873" s="12" t="s">
        <v>73</v>
      </c>
      <c r="AF873" s="12" t="s">
        <v>80</v>
      </c>
      <c r="AG873" s="96">
        <v>0</v>
      </c>
      <c r="AH873" s="12" t="s">
        <v>48</v>
      </c>
      <c r="AI873" s="12" t="s">
        <v>48</v>
      </c>
    </row>
    <row r="874" spans="2:35" ht="14.5" x14ac:dyDescent="0.35">
      <c r="B874" s="12" t="s">
        <v>66</v>
      </c>
      <c r="C874" s="12" t="s">
        <v>48</v>
      </c>
      <c r="D874" s="12" t="s">
        <v>75</v>
      </c>
      <c r="E874" s="12" t="s">
        <v>2474</v>
      </c>
      <c r="F874" s="120">
        <v>7351</v>
      </c>
      <c r="G874" s="12" t="s">
        <v>48</v>
      </c>
      <c r="H874" s="12" t="s">
        <v>2482</v>
      </c>
      <c r="I874" s="12" t="s">
        <v>89</v>
      </c>
      <c r="J874" s="12" t="s">
        <v>66</v>
      </c>
      <c r="K874" s="12" t="s">
        <v>95</v>
      </c>
      <c r="L874" s="12" t="s">
        <v>96</v>
      </c>
      <c r="M874" s="118" t="s">
        <v>3</v>
      </c>
      <c r="N874" s="12" t="s">
        <v>71</v>
      </c>
      <c r="O874" s="96"/>
      <c r="P874" s="12" t="s">
        <v>97</v>
      </c>
      <c r="Q874" s="17">
        <v>0</v>
      </c>
      <c r="R874" s="12" t="s">
        <v>56</v>
      </c>
      <c r="S874" s="96" t="s">
        <v>2</v>
      </c>
      <c r="T874" s="12" t="s">
        <v>48</v>
      </c>
      <c r="U874" s="118" t="s">
        <v>3</v>
      </c>
      <c r="V874" s="96">
        <f t="shared" si="30"/>
        <v>0</v>
      </c>
      <c r="W874" s="96" t="s">
        <v>2</v>
      </c>
      <c r="X874" s="14">
        <v>0</v>
      </c>
      <c r="Y874" s="14">
        <v>0</v>
      </c>
      <c r="Z874" s="15" t="s">
        <v>57</v>
      </c>
      <c r="AA874" s="12" t="s">
        <v>2</v>
      </c>
      <c r="AB874" s="12" t="s">
        <v>140</v>
      </c>
      <c r="AC874" s="12" t="s">
        <v>58</v>
      </c>
      <c r="AD874" s="12" t="s">
        <v>2</v>
      </c>
      <c r="AE874" s="12" t="s">
        <v>73</v>
      </c>
      <c r="AF874" s="12" t="s">
        <v>80</v>
      </c>
      <c r="AG874" s="96">
        <v>0</v>
      </c>
      <c r="AH874" s="12" t="s">
        <v>48</v>
      </c>
      <c r="AI874" s="12" t="s">
        <v>48</v>
      </c>
    </row>
    <row r="875" spans="2:35" ht="14.5" x14ac:dyDescent="0.35">
      <c r="B875" s="12" t="s">
        <v>66</v>
      </c>
      <c r="C875" s="12" t="s">
        <v>48</v>
      </c>
      <c r="D875" s="12" t="s">
        <v>75</v>
      </c>
      <c r="E875" s="12" t="s">
        <v>2483</v>
      </c>
      <c r="F875" s="120">
        <v>7290</v>
      </c>
      <c r="G875" s="12" t="s">
        <v>2484</v>
      </c>
      <c r="H875" s="12" t="s">
        <v>2485</v>
      </c>
      <c r="I875" s="12" t="s">
        <v>89</v>
      </c>
      <c r="J875" s="12" t="s">
        <v>66</v>
      </c>
      <c r="K875" s="12" t="s">
        <v>67</v>
      </c>
      <c r="L875" s="12" t="s">
        <v>68</v>
      </c>
      <c r="M875" s="95">
        <v>46111</v>
      </c>
      <c r="N875" s="12" t="s">
        <v>71</v>
      </c>
      <c r="O875" s="96">
        <v>1528</v>
      </c>
      <c r="P875" s="12" t="s">
        <v>90</v>
      </c>
      <c r="Q875" s="17">
        <v>1450000</v>
      </c>
      <c r="R875" s="12" t="s">
        <v>56</v>
      </c>
      <c r="S875" s="96">
        <f>Q875/V875</f>
        <v>948.95287958115182</v>
      </c>
      <c r="T875" s="12" t="s">
        <v>48</v>
      </c>
      <c r="U875" s="96" t="s">
        <v>3</v>
      </c>
      <c r="V875" s="96">
        <f t="shared" si="30"/>
        <v>1528</v>
      </c>
      <c r="W875" s="96">
        <v>11</v>
      </c>
      <c r="X875" s="16">
        <v>184848.66</v>
      </c>
      <c r="Y875" s="16">
        <v>1243.31</v>
      </c>
      <c r="Z875" s="15" t="s">
        <v>58</v>
      </c>
      <c r="AA875" s="12" t="s">
        <v>58</v>
      </c>
      <c r="AB875" s="12" t="s">
        <v>140</v>
      </c>
      <c r="AC875" s="12" t="s">
        <v>57</v>
      </c>
      <c r="AD875" s="12" t="s">
        <v>57</v>
      </c>
      <c r="AE875" s="12" t="s">
        <v>57</v>
      </c>
      <c r="AF875" s="12" t="s">
        <v>80</v>
      </c>
      <c r="AG875" s="96">
        <v>10</v>
      </c>
      <c r="AH875" s="12" t="s">
        <v>48</v>
      </c>
      <c r="AI875" s="12" t="s">
        <v>48</v>
      </c>
    </row>
    <row r="876" spans="2:35" ht="14.5" x14ac:dyDescent="0.35">
      <c r="B876" s="12" t="s">
        <v>66</v>
      </c>
      <c r="C876" s="12" t="s">
        <v>48</v>
      </c>
      <c r="D876" s="12" t="s">
        <v>75</v>
      </c>
      <c r="E876" s="12" t="s">
        <v>2483</v>
      </c>
      <c r="F876" s="120">
        <v>7290</v>
      </c>
      <c r="G876" s="12" t="s">
        <v>2486</v>
      </c>
      <c r="H876" s="12" t="s">
        <v>2487</v>
      </c>
      <c r="I876" s="12" t="s">
        <v>89</v>
      </c>
      <c r="J876" s="12" t="s">
        <v>66</v>
      </c>
      <c r="K876" s="12" t="s">
        <v>67</v>
      </c>
      <c r="L876" s="12" t="s">
        <v>68</v>
      </c>
      <c r="M876" s="95">
        <v>45869</v>
      </c>
      <c r="N876" s="12" t="s">
        <v>71</v>
      </c>
      <c r="O876" s="96">
        <v>1482</v>
      </c>
      <c r="P876" s="12" t="s">
        <v>90</v>
      </c>
      <c r="Q876" s="17">
        <v>2500000</v>
      </c>
      <c r="R876" s="12" t="s">
        <v>56</v>
      </c>
      <c r="S876" s="96">
        <f>Q876/V876</f>
        <v>1686.9095816464237</v>
      </c>
      <c r="T876" s="12" t="s">
        <v>48</v>
      </c>
      <c r="U876" s="96" t="s">
        <v>3</v>
      </c>
      <c r="V876" s="96">
        <f t="shared" si="30"/>
        <v>1482</v>
      </c>
      <c r="W876" s="96">
        <v>0</v>
      </c>
      <c r="X876" s="16">
        <v>1892186.45</v>
      </c>
      <c r="Y876" s="16">
        <v>572988.35</v>
      </c>
      <c r="Z876" s="15" t="s">
        <v>58</v>
      </c>
      <c r="AA876" s="12" t="s">
        <v>58</v>
      </c>
      <c r="AB876" s="12" t="s">
        <v>140</v>
      </c>
      <c r="AC876" s="12" t="s">
        <v>57</v>
      </c>
      <c r="AD876" s="12" t="s">
        <v>57</v>
      </c>
      <c r="AE876" s="12" t="s">
        <v>57</v>
      </c>
      <c r="AF876" s="12" t="s">
        <v>80</v>
      </c>
      <c r="AG876" s="96">
        <v>10</v>
      </c>
      <c r="AH876" s="12" t="s">
        <v>48</v>
      </c>
      <c r="AI876" s="12" t="s">
        <v>48</v>
      </c>
    </row>
    <row r="877" spans="2:35" ht="14.5" x14ac:dyDescent="0.35">
      <c r="B877" s="107" t="s">
        <v>2488</v>
      </c>
      <c r="C877" s="12" t="s">
        <v>48</v>
      </c>
      <c r="D877" s="12" t="s">
        <v>62</v>
      </c>
      <c r="E877" s="12" t="s">
        <v>2483</v>
      </c>
      <c r="F877" s="12" t="s">
        <v>48</v>
      </c>
      <c r="G877" s="94" t="s">
        <v>2489</v>
      </c>
      <c r="H877" s="107" t="s">
        <v>2490</v>
      </c>
      <c r="I877" s="12" t="s">
        <v>78</v>
      </c>
      <c r="J877" s="12" t="s">
        <v>128</v>
      </c>
      <c r="K877" s="12" t="s">
        <v>55</v>
      </c>
      <c r="L877" s="12"/>
      <c r="M877" s="95" t="s">
        <v>48</v>
      </c>
      <c r="N877" s="12"/>
      <c r="O877" s="96" t="s">
        <v>48</v>
      </c>
      <c r="P877" s="12"/>
      <c r="Q877" s="13">
        <v>0</v>
      </c>
      <c r="R877" s="12"/>
      <c r="S877" s="96">
        <v>0</v>
      </c>
      <c r="T877" s="12" t="s">
        <v>48</v>
      </c>
      <c r="U877" s="13">
        <v>0</v>
      </c>
      <c r="V877" s="96">
        <v>223</v>
      </c>
      <c r="W877" s="96">
        <v>3</v>
      </c>
      <c r="X877" s="14">
        <v>0</v>
      </c>
      <c r="Y877" s="14">
        <v>0</v>
      </c>
      <c r="Z877" s="15" t="s">
        <v>57</v>
      </c>
      <c r="AA877" s="12" t="s">
        <v>48</v>
      </c>
      <c r="AB877" s="12" t="s">
        <v>48</v>
      </c>
      <c r="AC877" s="12" t="s">
        <v>57</v>
      </c>
      <c r="AD877" s="12" t="s">
        <v>57</v>
      </c>
      <c r="AE877" s="12" t="s">
        <v>57</v>
      </c>
      <c r="AF877" s="12" t="s">
        <v>59</v>
      </c>
      <c r="AG877" s="96">
        <v>0</v>
      </c>
      <c r="AH877" s="12" t="s">
        <v>48</v>
      </c>
      <c r="AI877" s="12" t="s">
        <v>48</v>
      </c>
    </row>
    <row r="878" spans="2:35" ht="14.5" x14ac:dyDescent="0.35">
      <c r="B878" s="12" t="s">
        <v>66</v>
      </c>
      <c r="C878" s="12" t="s">
        <v>48</v>
      </c>
      <c r="D878" s="12" t="s">
        <v>487</v>
      </c>
      <c r="E878" s="12" t="s">
        <v>2491</v>
      </c>
      <c r="F878" s="120" t="s">
        <v>2492</v>
      </c>
      <c r="G878" s="12" t="s">
        <v>2493</v>
      </c>
      <c r="H878" s="12" t="s">
        <v>2494</v>
      </c>
      <c r="I878" s="12" t="s">
        <v>89</v>
      </c>
      <c r="J878" s="12" t="s">
        <v>66</v>
      </c>
      <c r="K878" s="12" t="s">
        <v>95</v>
      </c>
      <c r="L878" s="12" t="s">
        <v>68</v>
      </c>
      <c r="M878" s="95">
        <v>46409</v>
      </c>
      <c r="N878" s="12" t="s">
        <v>71</v>
      </c>
      <c r="O878" s="96">
        <v>3582</v>
      </c>
      <c r="P878" s="12" t="s">
        <v>90</v>
      </c>
      <c r="Q878" s="17">
        <v>4300000</v>
      </c>
      <c r="R878" s="12" t="s">
        <v>56</v>
      </c>
      <c r="S878" s="96">
        <f t="shared" ref="S878:S884" si="31">Q878/V878</f>
        <v>1200.4466778336125</v>
      </c>
      <c r="T878" s="12" t="s">
        <v>48</v>
      </c>
      <c r="U878" s="96" t="s">
        <v>3</v>
      </c>
      <c r="V878" s="96">
        <f>O878</f>
        <v>3582</v>
      </c>
      <c r="W878" s="96">
        <v>5</v>
      </c>
      <c r="X878" s="16">
        <v>462996.63</v>
      </c>
      <c r="Y878" s="16">
        <v>2875.13</v>
      </c>
      <c r="Z878" s="15" t="s">
        <v>57</v>
      </c>
      <c r="AA878" s="12" t="s">
        <v>58</v>
      </c>
      <c r="AB878" s="12" t="s">
        <v>140</v>
      </c>
      <c r="AC878" s="12" t="s">
        <v>57</v>
      </c>
      <c r="AD878" s="12" t="s">
        <v>57</v>
      </c>
      <c r="AE878" s="12" t="s">
        <v>57</v>
      </c>
      <c r="AF878" s="12" t="s">
        <v>80</v>
      </c>
      <c r="AG878" s="96">
        <v>19</v>
      </c>
      <c r="AH878" s="12" t="s">
        <v>48</v>
      </c>
      <c r="AI878" s="12" t="s">
        <v>48</v>
      </c>
    </row>
    <row r="879" spans="2:35" ht="14.5" x14ac:dyDescent="0.35">
      <c r="B879" s="107" t="s">
        <v>2495</v>
      </c>
      <c r="C879" s="12" t="s">
        <v>48</v>
      </c>
      <c r="D879" s="12" t="s">
        <v>102</v>
      </c>
      <c r="E879" s="12" t="s">
        <v>2491</v>
      </c>
      <c r="F879" s="12" t="s">
        <v>48</v>
      </c>
      <c r="G879" s="12" t="s">
        <v>2496</v>
      </c>
      <c r="H879" s="107" t="s">
        <v>2497</v>
      </c>
      <c r="I879" s="12" t="s">
        <v>53</v>
      </c>
      <c r="J879" s="12" t="s">
        <v>54</v>
      </c>
      <c r="K879" s="12" t="s">
        <v>67</v>
      </c>
      <c r="L879" s="12" t="s">
        <v>614</v>
      </c>
      <c r="M879" s="95">
        <v>45642</v>
      </c>
      <c r="N879" s="12" t="s">
        <v>72</v>
      </c>
      <c r="O879" s="96" t="s">
        <v>48</v>
      </c>
      <c r="P879" s="12"/>
      <c r="Q879" s="13">
        <f>X879</f>
        <v>330052.02</v>
      </c>
      <c r="R879" s="12" t="s">
        <v>72</v>
      </c>
      <c r="S879" s="96">
        <f t="shared" si="31"/>
        <v>348.15613924050638</v>
      </c>
      <c r="T879" s="12" t="s">
        <v>48</v>
      </c>
      <c r="U879" s="13">
        <v>3689</v>
      </c>
      <c r="V879" s="96">
        <v>948</v>
      </c>
      <c r="W879" s="96" t="s">
        <v>60</v>
      </c>
      <c r="X879" s="14">
        <v>330052.02</v>
      </c>
      <c r="Y879" s="14">
        <v>179505.15</v>
      </c>
      <c r="Z879" s="16" t="s">
        <v>58</v>
      </c>
      <c r="AA879" s="12" t="s">
        <v>48</v>
      </c>
      <c r="AB879" s="12" t="s">
        <v>48</v>
      </c>
      <c r="AC879" s="12" t="s">
        <v>57</v>
      </c>
      <c r="AD879" s="12" t="s">
        <v>57</v>
      </c>
      <c r="AE879" s="12" t="s">
        <v>57</v>
      </c>
      <c r="AF879" s="12" t="s">
        <v>80</v>
      </c>
      <c r="AG879" s="96">
        <v>5</v>
      </c>
      <c r="AH879" s="12" t="s">
        <v>48</v>
      </c>
      <c r="AI879" s="12" t="s">
        <v>48</v>
      </c>
    </row>
    <row r="880" spans="2:35" ht="14.5" x14ac:dyDescent="0.35">
      <c r="B880" s="107" t="s">
        <v>2259</v>
      </c>
      <c r="C880" s="12" t="s">
        <v>48</v>
      </c>
      <c r="D880" s="12" t="s">
        <v>487</v>
      </c>
      <c r="E880" s="12" t="s">
        <v>2498</v>
      </c>
      <c r="F880" s="12" t="s">
        <v>48</v>
      </c>
      <c r="G880" s="94" t="s">
        <v>2499</v>
      </c>
      <c r="H880" s="107" t="s">
        <v>2500</v>
      </c>
      <c r="I880" s="12" t="s">
        <v>78</v>
      </c>
      <c r="J880" s="12" t="s">
        <v>54</v>
      </c>
      <c r="K880" s="12" t="s">
        <v>294</v>
      </c>
      <c r="L880" s="12" t="s">
        <v>349</v>
      </c>
      <c r="M880" s="95">
        <v>45895</v>
      </c>
      <c r="N880" s="12" t="s">
        <v>72</v>
      </c>
      <c r="O880" s="96" t="s">
        <v>48</v>
      </c>
      <c r="P880" s="12"/>
      <c r="Q880" s="13">
        <f>X880</f>
        <v>206643.13</v>
      </c>
      <c r="R880" s="12" t="s">
        <v>72</v>
      </c>
      <c r="S880" s="96">
        <f t="shared" si="31"/>
        <v>833.23842741935482</v>
      </c>
      <c r="T880" s="12" t="s">
        <v>48</v>
      </c>
      <c r="U880" s="96">
        <v>0</v>
      </c>
      <c r="V880" s="96">
        <v>248</v>
      </c>
      <c r="W880" s="96">
        <v>1</v>
      </c>
      <c r="X880" s="14">
        <v>206643.13</v>
      </c>
      <c r="Y880" s="14">
        <v>203675.79</v>
      </c>
      <c r="Z880" s="15" t="s">
        <v>57</v>
      </c>
      <c r="AA880" s="12" t="s">
        <v>48</v>
      </c>
      <c r="AB880" s="12" t="s">
        <v>48</v>
      </c>
      <c r="AC880" s="12" t="s">
        <v>58</v>
      </c>
      <c r="AD880" s="12" t="s">
        <v>57</v>
      </c>
      <c r="AE880" s="12" t="s">
        <v>57</v>
      </c>
      <c r="AF880" s="12" t="s">
        <v>59</v>
      </c>
      <c r="AG880" s="96">
        <v>0</v>
      </c>
      <c r="AH880" s="12" t="s">
        <v>48</v>
      </c>
      <c r="AI880" s="12" t="s">
        <v>48</v>
      </c>
    </row>
    <row r="881" spans="2:35" ht="14.5" x14ac:dyDescent="0.35">
      <c r="B881" s="12" t="s">
        <v>66</v>
      </c>
      <c r="C881" s="12" t="s">
        <v>48</v>
      </c>
      <c r="D881" s="12" t="s">
        <v>525</v>
      </c>
      <c r="E881" s="12" t="s">
        <v>2501</v>
      </c>
      <c r="F881" s="136" t="s">
        <v>2502</v>
      </c>
      <c r="G881" s="12" t="s">
        <v>48</v>
      </c>
      <c r="H881" s="12" t="s">
        <v>2503</v>
      </c>
      <c r="I881" s="12" t="s">
        <v>89</v>
      </c>
      <c r="J881" s="12" t="s">
        <v>66</v>
      </c>
      <c r="K881" s="12" t="s">
        <v>67</v>
      </c>
      <c r="L881" s="12" t="s">
        <v>96</v>
      </c>
      <c r="M881" s="118" t="s">
        <v>3</v>
      </c>
      <c r="N881" s="12" t="s">
        <v>71</v>
      </c>
      <c r="O881" s="96">
        <v>1320</v>
      </c>
      <c r="P881" s="12" t="s">
        <v>97</v>
      </c>
      <c r="Q881" s="17">
        <v>750000</v>
      </c>
      <c r="R881" s="12" t="s">
        <v>56</v>
      </c>
      <c r="S881" s="96">
        <f t="shared" si="31"/>
        <v>568.18181818181813</v>
      </c>
      <c r="T881" s="12" t="s">
        <v>48</v>
      </c>
      <c r="U881" s="118" t="s">
        <v>3</v>
      </c>
      <c r="V881" s="96">
        <f>O881</f>
        <v>1320</v>
      </c>
      <c r="W881" s="96" t="s">
        <v>2</v>
      </c>
      <c r="X881" s="16">
        <v>0</v>
      </c>
      <c r="Y881" s="16">
        <v>0</v>
      </c>
      <c r="Z881" s="15" t="s">
        <v>57</v>
      </c>
      <c r="AA881" s="12" t="s">
        <v>58</v>
      </c>
      <c r="AB881" s="12" t="s">
        <v>140</v>
      </c>
      <c r="AC881" s="12" t="s">
        <v>57</v>
      </c>
      <c r="AD881" s="12" t="s">
        <v>2</v>
      </c>
      <c r="AE881" s="12" t="s">
        <v>73</v>
      </c>
      <c r="AF881" s="12" t="s">
        <v>80</v>
      </c>
      <c r="AG881" s="96">
        <v>0</v>
      </c>
      <c r="AH881" s="12" t="s">
        <v>48</v>
      </c>
      <c r="AI881" s="12" t="s">
        <v>48</v>
      </c>
    </row>
    <row r="882" spans="2:35" ht="14.5" x14ac:dyDescent="0.35">
      <c r="B882" s="12" t="s">
        <v>66</v>
      </c>
      <c r="C882" s="12" t="s">
        <v>48</v>
      </c>
      <c r="D882" s="12" t="s">
        <v>525</v>
      </c>
      <c r="E882" s="12" t="s">
        <v>2501</v>
      </c>
      <c r="F882" s="130" t="s">
        <v>2502</v>
      </c>
      <c r="G882" s="12" t="s">
        <v>2504</v>
      </c>
      <c r="H882" s="12" t="s">
        <v>2505</v>
      </c>
      <c r="I882" s="12" t="s">
        <v>89</v>
      </c>
      <c r="J882" s="12" t="s">
        <v>66</v>
      </c>
      <c r="K882" s="12" t="s">
        <v>67</v>
      </c>
      <c r="L882" s="12" t="s">
        <v>68</v>
      </c>
      <c r="M882" s="95">
        <v>46402</v>
      </c>
      <c r="N882" s="12" t="s">
        <v>71</v>
      </c>
      <c r="O882" s="96">
        <v>13339</v>
      </c>
      <c r="P882" s="12" t="s">
        <v>90</v>
      </c>
      <c r="Q882" s="17">
        <v>5300000</v>
      </c>
      <c r="R882" s="12" t="s">
        <v>56</v>
      </c>
      <c r="S882" s="96">
        <f t="shared" si="31"/>
        <v>397.33113426793614</v>
      </c>
      <c r="T882" s="12" t="s">
        <v>48</v>
      </c>
      <c r="U882" s="96" t="s">
        <v>3</v>
      </c>
      <c r="V882" s="96">
        <f>O882</f>
        <v>13339</v>
      </c>
      <c r="W882" s="96">
        <v>69</v>
      </c>
      <c r="X882" s="16">
        <v>137721.17000000001</v>
      </c>
      <c r="Y882" s="16">
        <v>10012.040000000001</v>
      </c>
      <c r="Z882" s="15" t="s">
        <v>58</v>
      </c>
      <c r="AA882" s="12" t="s">
        <v>58</v>
      </c>
      <c r="AB882" s="12" t="s">
        <v>91</v>
      </c>
      <c r="AC882" s="12" t="s">
        <v>57</v>
      </c>
      <c r="AD882" s="12" t="s">
        <v>57</v>
      </c>
      <c r="AE882" s="12" t="s">
        <v>57</v>
      </c>
      <c r="AF882" s="12" t="s">
        <v>59</v>
      </c>
      <c r="AG882" s="96">
        <v>37</v>
      </c>
      <c r="AH882" s="12" t="s">
        <v>48</v>
      </c>
      <c r="AI882" s="12" t="s">
        <v>48</v>
      </c>
    </row>
    <row r="883" spans="2:35" ht="14.5" x14ac:dyDescent="0.35">
      <c r="B883" s="12" t="s">
        <v>66</v>
      </c>
      <c r="C883" s="12" t="s">
        <v>48</v>
      </c>
      <c r="D883" s="12" t="s">
        <v>525</v>
      </c>
      <c r="E883" s="12" t="s">
        <v>2501</v>
      </c>
      <c r="F883" s="136" t="s">
        <v>2502</v>
      </c>
      <c r="G883" s="12" t="s">
        <v>48</v>
      </c>
      <c r="H883" s="12" t="s">
        <v>2506</v>
      </c>
      <c r="I883" s="12" t="s">
        <v>89</v>
      </c>
      <c r="J883" s="12" t="s">
        <v>66</v>
      </c>
      <c r="K883" s="12" t="s">
        <v>67</v>
      </c>
      <c r="L883" s="12" t="s">
        <v>96</v>
      </c>
      <c r="M883" s="118" t="s">
        <v>3</v>
      </c>
      <c r="N883" s="12" t="s">
        <v>71</v>
      </c>
      <c r="O883" s="96">
        <v>6218</v>
      </c>
      <c r="P883" s="12" t="s">
        <v>97</v>
      </c>
      <c r="Q883" s="17">
        <v>4300000</v>
      </c>
      <c r="R883" s="12" t="s">
        <v>56</v>
      </c>
      <c r="S883" s="96">
        <f t="shared" si="31"/>
        <v>691.54068832422001</v>
      </c>
      <c r="T883" s="12" t="s">
        <v>48</v>
      </c>
      <c r="U883" s="118" t="s">
        <v>3</v>
      </c>
      <c r="V883" s="96">
        <f>O883</f>
        <v>6218</v>
      </c>
      <c r="W883" s="96" t="s">
        <v>2</v>
      </c>
      <c r="X883" s="16">
        <v>0</v>
      </c>
      <c r="Y883" s="16">
        <v>0</v>
      </c>
      <c r="Z883" s="15" t="s">
        <v>57</v>
      </c>
      <c r="AA883" s="12" t="s">
        <v>58</v>
      </c>
      <c r="AB883" s="12" t="s">
        <v>140</v>
      </c>
      <c r="AC883" s="12" t="s">
        <v>57</v>
      </c>
      <c r="AD883" s="12" t="s">
        <v>2</v>
      </c>
      <c r="AE883" s="12" t="s">
        <v>73</v>
      </c>
      <c r="AF883" s="12" t="s">
        <v>80</v>
      </c>
      <c r="AG883" s="96">
        <v>0</v>
      </c>
      <c r="AH883" s="12" t="s">
        <v>48</v>
      </c>
      <c r="AI883" s="12" t="s">
        <v>48</v>
      </c>
    </row>
    <row r="884" spans="2:35" ht="14.5" x14ac:dyDescent="0.35">
      <c r="B884" s="107" t="s">
        <v>2507</v>
      </c>
      <c r="C884" s="12" t="s">
        <v>48</v>
      </c>
      <c r="D884" s="12" t="s">
        <v>235</v>
      </c>
      <c r="E884" s="12" t="s">
        <v>2508</v>
      </c>
      <c r="F884" s="12" t="s">
        <v>48</v>
      </c>
      <c r="G884" s="12" t="s">
        <v>2509</v>
      </c>
      <c r="H884" s="107" t="s">
        <v>2510</v>
      </c>
      <c r="I884" s="12" t="s">
        <v>53</v>
      </c>
      <c r="J884" s="12" t="s">
        <v>54</v>
      </c>
      <c r="K884" s="12" t="s">
        <v>67</v>
      </c>
      <c r="L884" s="12" t="s">
        <v>68</v>
      </c>
      <c r="M884" s="95">
        <v>46339</v>
      </c>
      <c r="N884" s="12" t="s">
        <v>71</v>
      </c>
      <c r="O884" s="96" t="s">
        <v>48</v>
      </c>
      <c r="P884" s="12"/>
      <c r="Q884" s="13">
        <v>482402.9</v>
      </c>
      <c r="R884" s="12" t="s">
        <v>56</v>
      </c>
      <c r="S884" s="96">
        <f t="shared" si="31"/>
        <v>1236.9305128205128</v>
      </c>
      <c r="T884" s="12" t="s">
        <v>48</v>
      </c>
      <c r="U884" s="13" t="s">
        <v>3</v>
      </c>
      <c r="V884" s="96">
        <v>390</v>
      </c>
      <c r="W884" s="96">
        <v>4</v>
      </c>
      <c r="X884" s="14">
        <v>17535.560000000001</v>
      </c>
      <c r="Y884" s="14">
        <v>11160.25</v>
      </c>
      <c r="Z884" s="15" t="s">
        <v>57</v>
      </c>
      <c r="AA884" s="12" t="s">
        <v>48</v>
      </c>
      <c r="AB884" s="12" t="s">
        <v>48</v>
      </c>
      <c r="AC884" s="12" t="s">
        <v>57</v>
      </c>
      <c r="AD884" s="12" t="s">
        <v>2</v>
      </c>
      <c r="AE884" s="12" t="s">
        <v>2</v>
      </c>
      <c r="AF884" s="12" t="s">
        <v>80</v>
      </c>
      <c r="AG884" s="96">
        <v>9</v>
      </c>
      <c r="AH884" s="12" t="s">
        <v>48</v>
      </c>
      <c r="AI884" s="12" t="s">
        <v>48</v>
      </c>
    </row>
    <row r="885" spans="2:35" ht="14.5" x14ac:dyDescent="0.35">
      <c r="B885" s="107" t="s">
        <v>2511</v>
      </c>
      <c r="C885" s="12" t="s">
        <v>48</v>
      </c>
      <c r="D885" s="12" t="s">
        <v>247</v>
      </c>
      <c r="E885" s="12" t="s">
        <v>2508</v>
      </c>
      <c r="F885" s="12" t="s">
        <v>48</v>
      </c>
      <c r="G885" s="94" t="s">
        <v>2512</v>
      </c>
      <c r="H885" s="107" t="s">
        <v>2513</v>
      </c>
      <c r="I885" s="12" t="s">
        <v>53</v>
      </c>
      <c r="J885" s="12" t="s">
        <v>128</v>
      </c>
      <c r="K885" s="12" t="s">
        <v>294</v>
      </c>
      <c r="L885" s="12" t="s">
        <v>68</v>
      </c>
      <c r="M885" s="95">
        <v>46172</v>
      </c>
      <c r="N885" s="12" t="s">
        <v>71</v>
      </c>
      <c r="O885" s="96" t="s">
        <v>48</v>
      </c>
      <c r="P885" s="12"/>
      <c r="Q885" s="17">
        <v>0</v>
      </c>
      <c r="R885" s="12" t="s">
        <v>56</v>
      </c>
      <c r="S885" s="96">
        <v>0</v>
      </c>
      <c r="T885" s="12" t="s">
        <v>48</v>
      </c>
      <c r="U885" s="24">
        <v>0</v>
      </c>
      <c r="V885" s="96">
        <v>0</v>
      </c>
      <c r="W885" s="96">
        <v>0</v>
      </c>
      <c r="X885" s="14">
        <v>0</v>
      </c>
      <c r="Y885" s="14">
        <v>0</v>
      </c>
      <c r="Z885" s="15" t="s">
        <v>57</v>
      </c>
      <c r="AA885" s="12" t="s">
        <v>48</v>
      </c>
      <c r="AB885" s="12"/>
      <c r="AC885" s="12" t="s">
        <v>57</v>
      </c>
      <c r="AD885" s="12" t="s">
        <v>73</v>
      </c>
      <c r="AE885" s="12" t="s">
        <v>2</v>
      </c>
      <c r="AF885" s="12" t="s">
        <v>356</v>
      </c>
      <c r="AG885" s="96">
        <v>0</v>
      </c>
      <c r="AH885" s="12" t="s">
        <v>48</v>
      </c>
      <c r="AI885" s="12" t="s">
        <v>48</v>
      </c>
    </row>
    <row r="886" spans="2:35" ht="14.5" x14ac:dyDescent="0.35">
      <c r="B886" s="107" t="s">
        <v>2514</v>
      </c>
      <c r="C886" s="12" t="s">
        <v>48</v>
      </c>
      <c r="D886" s="12" t="s">
        <v>235</v>
      </c>
      <c r="E886" s="12" t="s">
        <v>2508</v>
      </c>
      <c r="F886" s="12" t="s">
        <v>48</v>
      </c>
      <c r="G886" s="94" t="s">
        <v>2515</v>
      </c>
      <c r="H886" s="108" t="s">
        <v>2516</v>
      </c>
      <c r="I886" s="12" t="s">
        <v>53</v>
      </c>
      <c r="J886" s="12" t="s">
        <v>79</v>
      </c>
      <c r="K886" s="12" t="s">
        <v>67</v>
      </c>
      <c r="L886" s="12" t="s">
        <v>68</v>
      </c>
      <c r="M886" s="95">
        <v>46163</v>
      </c>
      <c r="N886" s="12" t="s">
        <v>71</v>
      </c>
      <c r="O886" s="96" t="s">
        <v>48</v>
      </c>
      <c r="P886" s="12"/>
      <c r="Q886" s="13">
        <v>308176.09999999998</v>
      </c>
      <c r="R886" s="12" t="s">
        <v>56</v>
      </c>
      <c r="S886" s="96">
        <f>Q886/V886</f>
        <v>386.18558897243105</v>
      </c>
      <c r="T886" s="12" t="s">
        <v>48</v>
      </c>
      <c r="U886" s="13" t="s">
        <v>3</v>
      </c>
      <c r="V886" s="96">
        <v>798</v>
      </c>
      <c r="W886" s="96">
        <v>0</v>
      </c>
      <c r="X886" s="14">
        <v>8619.08</v>
      </c>
      <c r="Y886" s="14">
        <v>1215.3</v>
      </c>
      <c r="Z886" s="15" t="s">
        <v>57</v>
      </c>
      <c r="AA886" s="12" t="s">
        <v>48</v>
      </c>
      <c r="AB886" s="12" t="s">
        <v>48</v>
      </c>
      <c r="AC886" s="12" t="s">
        <v>57</v>
      </c>
      <c r="AD886" s="12" t="s">
        <v>2</v>
      </c>
      <c r="AE886" s="12" t="s">
        <v>2</v>
      </c>
      <c r="AF886" s="12" t="s">
        <v>80</v>
      </c>
      <c r="AG886" s="118">
        <v>4</v>
      </c>
      <c r="AH886" s="12" t="s">
        <v>48</v>
      </c>
      <c r="AI886" s="12" t="s">
        <v>48</v>
      </c>
    </row>
    <row r="887" spans="2:35" ht="14.5" x14ac:dyDescent="0.35">
      <c r="B887" s="107" t="s">
        <v>2507</v>
      </c>
      <c r="C887" s="12" t="s">
        <v>48</v>
      </c>
      <c r="D887" s="12" t="s">
        <v>247</v>
      </c>
      <c r="E887" s="12" t="s">
        <v>2508</v>
      </c>
      <c r="F887" s="12" t="s">
        <v>48</v>
      </c>
      <c r="G887" s="12" t="s">
        <v>2517</v>
      </c>
      <c r="H887" s="107" t="s">
        <v>2510</v>
      </c>
      <c r="I887" s="12" t="s">
        <v>78</v>
      </c>
      <c r="J887" s="12" t="s">
        <v>128</v>
      </c>
      <c r="K887" s="12" t="s">
        <v>294</v>
      </c>
      <c r="L887" s="12" t="s">
        <v>68</v>
      </c>
      <c r="M887" s="95">
        <v>46006</v>
      </c>
      <c r="N887" s="12" t="s">
        <v>71</v>
      </c>
      <c r="O887" s="96" t="s">
        <v>48</v>
      </c>
      <c r="P887" s="12"/>
      <c r="Q887" s="17">
        <v>0</v>
      </c>
      <c r="R887" s="12" t="s">
        <v>56</v>
      </c>
      <c r="S887" s="96">
        <v>0</v>
      </c>
      <c r="T887" s="12" t="s">
        <v>48</v>
      </c>
      <c r="U887" s="118">
        <v>0</v>
      </c>
      <c r="V887" s="96">
        <v>0</v>
      </c>
      <c r="W887" s="96">
        <v>0</v>
      </c>
      <c r="X887" s="16">
        <v>0</v>
      </c>
      <c r="Y887" s="16">
        <v>0</v>
      </c>
      <c r="Z887" s="15" t="s">
        <v>57</v>
      </c>
      <c r="AA887" s="12" t="s">
        <v>48</v>
      </c>
      <c r="AB887" s="12"/>
      <c r="AC887" s="12" t="s">
        <v>57</v>
      </c>
      <c r="AD887" s="12" t="s">
        <v>57</v>
      </c>
      <c r="AE887" s="12" t="s">
        <v>57</v>
      </c>
      <c r="AF887" s="12" t="s">
        <v>59</v>
      </c>
      <c r="AG887" s="96">
        <v>0</v>
      </c>
      <c r="AH887" s="12" t="s">
        <v>48</v>
      </c>
      <c r="AI887" s="12" t="s">
        <v>48</v>
      </c>
    </row>
    <row r="888" spans="2:35" ht="14.5" x14ac:dyDescent="0.35">
      <c r="B888" s="107" t="s">
        <v>2518</v>
      </c>
      <c r="C888" s="12" t="s">
        <v>48</v>
      </c>
      <c r="D888" s="12" t="s">
        <v>247</v>
      </c>
      <c r="E888" s="12" t="s">
        <v>2508</v>
      </c>
      <c r="F888" s="12" t="s">
        <v>48</v>
      </c>
      <c r="G888" s="94" t="s">
        <v>2519</v>
      </c>
      <c r="H888" s="107" t="s">
        <v>2520</v>
      </c>
      <c r="I888" s="12" t="s">
        <v>78</v>
      </c>
      <c r="J888" s="12" t="s">
        <v>128</v>
      </c>
      <c r="K888" s="12" t="s">
        <v>294</v>
      </c>
      <c r="L888" s="12" t="s">
        <v>119</v>
      </c>
      <c r="M888" s="95">
        <v>45533</v>
      </c>
      <c r="N888" s="12" t="s">
        <v>72</v>
      </c>
      <c r="O888" s="96" t="s">
        <v>48</v>
      </c>
      <c r="P888" s="12"/>
      <c r="Q888" s="13">
        <f>X888</f>
        <v>347588</v>
      </c>
      <c r="R888" s="12" t="s">
        <v>72</v>
      </c>
      <c r="S888" s="96">
        <f>Q888/V888</f>
        <v>590.13242784380304</v>
      </c>
      <c r="T888" s="12" t="s">
        <v>48</v>
      </c>
      <c r="U888" s="13">
        <v>2112</v>
      </c>
      <c r="V888" s="96">
        <v>589</v>
      </c>
      <c r="W888" s="96">
        <v>12</v>
      </c>
      <c r="X888" s="18">
        <v>347588</v>
      </c>
      <c r="Y888" s="18">
        <v>51810.400000000001</v>
      </c>
      <c r="Z888" s="16" t="s">
        <v>58</v>
      </c>
      <c r="AA888" s="12" t="s">
        <v>48</v>
      </c>
      <c r="AB888" s="12" t="s">
        <v>48</v>
      </c>
      <c r="AC888" s="12" t="s">
        <v>57</v>
      </c>
      <c r="AD888" s="12" t="s">
        <v>57</v>
      </c>
      <c r="AE888" s="12" t="s">
        <v>57</v>
      </c>
      <c r="AF888" s="12" t="s">
        <v>59</v>
      </c>
      <c r="AG888" s="96">
        <v>3</v>
      </c>
      <c r="AH888" s="12" t="s">
        <v>48</v>
      </c>
      <c r="AI888" s="12" t="s">
        <v>48</v>
      </c>
    </row>
    <row r="889" spans="2:35" ht="14.5" x14ac:dyDescent="0.35">
      <c r="B889" s="107" t="s">
        <v>120</v>
      </c>
      <c r="C889" s="12" t="s">
        <v>48</v>
      </c>
      <c r="D889" s="12" t="s">
        <v>247</v>
      </c>
      <c r="E889" s="12" t="s">
        <v>2508</v>
      </c>
      <c r="F889" s="12" t="s">
        <v>48</v>
      </c>
      <c r="G889" s="12" t="s">
        <v>2521</v>
      </c>
      <c r="H889" s="107" t="s">
        <v>2522</v>
      </c>
      <c r="I889" s="12" t="s">
        <v>78</v>
      </c>
      <c r="J889" s="12"/>
      <c r="K889" s="12" t="s">
        <v>55</v>
      </c>
      <c r="L889" s="12"/>
      <c r="M889" s="95" t="s">
        <v>48</v>
      </c>
      <c r="N889" s="12"/>
      <c r="O889" s="96" t="s">
        <v>48</v>
      </c>
      <c r="P889" s="12"/>
      <c r="Q889" s="13">
        <v>0</v>
      </c>
      <c r="R889" s="12"/>
      <c r="S889" s="96">
        <v>0</v>
      </c>
      <c r="T889" s="12" t="s">
        <v>48</v>
      </c>
      <c r="U889" s="96">
        <v>0</v>
      </c>
      <c r="V889" s="96">
        <v>1303</v>
      </c>
      <c r="W889" s="96">
        <v>0</v>
      </c>
      <c r="X889" s="14">
        <v>0</v>
      </c>
      <c r="Y889" s="14">
        <v>-925.12</v>
      </c>
      <c r="Z889" s="15" t="s">
        <v>57</v>
      </c>
      <c r="AA889" s="12" t="s">
        <v>48</v>
      </c>
      <c r="AB889" s="12" t="s">
        <v>48</v>
      </c>
      <c r="AC889" s="12" t="s">
        <v>57</v>
      </c>
      <c r="AD889" s="12" t="s">
        <v>57</v>
      </c>
      <c r="AE889" s="12" t="s">
        <v>57</v>
      </c>
      <c r="AF889" s="12" t="s">
        <v>80</v>
      </c>
      <c r="AG889" s="96">
        <v>0</v>
      </c>
      <c r="AH889" s="12" t="s">
        <v>48</v>
      </c>
      <c r="AI889" s="12" t="s">
        <v>48</v>
      </c>
    </row>
    <row r="890" spans="2:35" ht="14.5" x14ac:dyDescent="0.35">
      <c r="B890" s="107" t="s">
        <v>2523</v>
      </c>
      <c r="C890" s="12" t="s">
        <v>48</v>
      </c>
      <c r="D890" s="12" t="s">
        <v>306</v>
      </c>
      <c r="E890" s="12" t="s">
        <v>2524</v>
      </c>
      <c r="F890" s="12" t="s">
        <v>48</v>
      </c>
      <c r="G890" s="94" t="s">
        <v>2525</v>
      </c>
      <c r="H890" s="107" t="s">
        <v>2526</v>
      </c>
      <c r="I890" s="12" t="s">
        <v>78</v>
      </c>
      <c r="J890" s="12" t="s">
        <v>128</v>
      </c>
      <c r="K890" s="12" t="s">
        <v>55</v>
      </c>
      <c r="L890" s="12"/>
      <c r="M890" s="95" t="s">
        <v>48</v>
      </c>
      <c r="N890" s="12"/>
      <c r="O890" s="96" t="s">
        <v>48</v>
      </c>
      <c r="P890" s="12"/>
      <c r="Q890" s="13">
        <v>0</v>
      </c>
      <c r="R890" s="12"/>
      <c r="S890" s="96">
        <v>0</v>
      </c>
      <c r="T890" s="12" t="s">
        <v>48</v>
      </c>
      <c r="U890" s="13">
        <v>0</v>
      </c>
      <c r="V890" s="96">
        <v>0</v>
      </c>
      <c r="W890" s="96">
        <v>0</v>
      </c>
      <c r="X890" s="14">
        <v>0</v>
      </c>
      <c r="Y890" s="14">
        <v>0</v>
      </c>
      <c r="Z890" s="15" t="s">
        <v>57</v>
      </c>
      <c r="AA890" s="12" t="s">
        <v>48</v>
      </c>
      <c r="AB890" s="12" t="s">
        <v>48</v>
      </c>
      <c r="AC890" s="12" t="s">
        <v>57</v>
      </c>
      <c r="AD890" s="12" t="s">
        <v>57</v>
      </c>
      <c r="AE890" s="12" t="s">
        <v>57</v>
      </c>
      <c r="AF890" s="12" t="s">
        <v>59</v>
      </c>
      <c r="AG890" s="96">
        <v>0</v>
      </c>
      <c r="AH890" s="12" t="s">
        <v>48</v>
      </c>
      <c r="AI890" s="12" t="s">
        <v>48</v>
      </c>
    </row>
    <row r="891" spans="2:35" ht="14.5" x14ac:dyDescent="0.35">
      <c r="B891" s="12" t="s">
        <v>2524</v>
      </c>
      <c r="C891" s="12" t="s">
        <v>48</v>
      </c>
      <c r="D891" s="12" t="s">
        <v>306</v>
      </c>
      <c r="E891" s="12" t="s">
        <v>2524</v>
      </c>
      <c r="F891" s="12" t="s">
        <v>48</v>
      </c>
      <c r="G891" s="94" t="s">
        <v>2527</v>
      </c>
      <c r="H891" s="12" t="s">
        <v>2528</v>
      </c>
      <c r="I891" s="12" t="s">
        <v>53</v>
      </c>
      <c r="J891" s="12" t="s">
        <v>66</v>
      </c>
      <c r="K891" s="12" t="s">
        <v>67</v>
      </c>
      <c r="L891" s="12" t="s">
        <v>68</v>
      </c>
      <c r="M891" s="95">
        <v>46387</v>
      </c>
      <c r="N891" s="12" t="s">
        <v>71</v>
      </c>
      <c r="O891" s="96" t="s">
        <v>48</v>
      </c>
      <c r="P891" s="12"/>
      <c r="Q891" s="13">
        <v>0</v>
      </c>
      <c r="R891" s="12" t="s">
        <v>56</v>
      </c>
      <c r="S891" s="96" t="s">
        <v>3</v>
      </c>
      <c r="T891" s="12" t="s">
        <v>48</v>
      </c>
      <c r="U891" s="13">
        <v>0</v>
      </c>
      <c r="V891" s="96">
        <v>6654</v>
      </c>
      <c r="W891" s="96">
        <v>0</v>
      </c>
      <c r="X891" s="14">
        <v>-77121.440000000002</v>
      </c>
      <c r="Y891" s="14">
        <v>-77121.440000000002</v>
      </c>
      <c r="Z891" s="15" t="s">
        <v>57</v>
      </c>
      <c r="AA891" s="12" t="s">
        <v>48</v>
      </c>
      <c r="AB891" s="12" t="s">
        <v>48</v>
      </c>
      <c r="AC891" s="12" t="s">
        <v>57</v>
      </c>
      <c r="AD891" s="12" t="s">
        <v>57</v>
      </c>
      <c r="AE891" s="12" t="s">
        <v>57</v>
      </c>
      <c r="AF891" s="12" t="s">
        <v>59</v>
      </c>
      <c r="AG891" s="96">
        <v>0</v>
      </c>
      <c r="AH891" s="12" t="s">
        <v>48</v>
      </c>
      <c r="AI891" s="12" t="s">
        <v>48</v>
      </c>
    </row>
    <row r="892" spans="2:35" ht="14.5" x14ac:dyDescent="0.35">
      <c r="B892" s="107" t="s">
        <v>2529</v>
      </c>
      <c r="C892" s="12" t="s">
        <v>48</v>
      </c>
      <c r="D892" s="12" t="s">
        <v>306</v>
      </c>
      <c r="E892" s="12" t="s">
        <v>2524</v>
      </c>
      <c r="F892" s="12" t="s">
        <v>48</v>
      </c>
      <c r="G892" s="94" t="s">
        <v>2530</v>
      </c>
      <c r="H892" s="107" t="s">
        <v>2531</v>
      </c>
      <c r="I892" s="12" t="s">
        <v>78</v>
      </c>
      <c r="J892" s="12" t="s">
        <v>79</v>
      </c>
      <c r="K892" s="12" t="s">
        <v>67</v>
      </c>
      <c r="L892" s="12" t="s">
        <v>68</v>
      </c>
      <c r="M892" s="95">
        <v>46674</v>
      </c>
      <c r="N892" s="12" t="s">
        <v>71</v>
      </c>
      <c r="O892" s="96" t="s">
        <v>48</v>
      </c>
      <c r="P892" s="12"/>
      <c r="Q892" s="17">
        <v>79760.679999999993</v>
      </c>
      <c r="R892" s="12" t="s">
        <v>56</v>
      </c>
      <c r="S892" s="96">
        <f>Q892/V892</f>
        <v>231.86244186046508</v>
      </c>
      <c r="T892" s="12" t="s">
        <v>48</v>
      </c>
      <c r="U892" s="24" t="s">
        <v>3</v>
      </c>
      <c r="V892" s="96">
        <v>344</v>
      </c>
      <c r="W892" s="96">
        <v>3</v>
      </c>
      <c r="X892" s="16">
        <v>686.08999999999992</v>
      </c>
      <c r="Y892" s="16">
        <v>686.08999999999992</v>
      </c>
      <c r="Z892" s="15" t="s">
        <v>57</v>
      </c>
      <c r="AA892" s="12" t="s">
        <v>48</v>
      </c>
      <c r="AB892" s="12"/>
      <c r="AC892" s="12" t="s">
        <v>57</v>
      </c>
      <c r="AD892" s="12" t="s">
        <v>2</v>
      </c>
      <c r="AE892" s="12" t="s">
        <v>2</v>
      </c>
      <c r="AF892" s="12" t="s">
        <v>59</v>
      </c>
      <c r="AG892" s="118">
        <v>1</v>
      </c>
      <c r="AH892" s="12" t="s">
        <v>48</v>
      </c>
      <c r="AI892" s="12" t="s">
        <v>48</v>
      </c>
    </row>
    <row r="893" spans="2:35" ht="14.5" x14ac:dyDescent="0.35">
      <c r="B893" s="12" t="s">
        <v>2524</v>
      </c>
      <c r="C893" s="12" t="s">
        <v>48</v>
      </c>
      <c r="D893" s="12" t="s">
        <v>306</v>
      </c>
      <c r="E893" s="12" t="s">
        <v>2524</v>
      </c>
      <c r="F893" s="12" t="s">
        <v>48</v>
      </c>
      <c r="G893" s="94" t="s">
        <v>2527</v>
      </c>
      <c r="H893" s="12" t="s">
        <v>2528</v>
      </c>
      <c r="I893" s="12" t="s">
        <v>53</v>
      </c>
      <c r="J893" s="12" t="s">
        <v>66</v>
      </c>
      <c r="K893" s="12" t="s">
        <v>67</v>
      </c>
      <c r="L893" s="12" t="s">
        <v>68</v>
      </c>
      <c r="M893" s="95">
        <v>46387</v>
      </c>
      <c r="N893" s="12" t="s">
        <v>71</v>
      </c>
      <c r="O893" s="96" t="s">
        <v>48</v>
      </c>
      <c r="P893" s="12"/>
      <c r="Q893" s="13">
        <v>0</v>
      </c>
      <c r="R893" s="12" t="s">
        <v>56</v>
      </c>
      <c r="S893" s="96" t="s">
        <v>3</v>
      </c>
      <c r="T893" s="12" t="s">
        <v>48</v>
      </c>
      <c r="U893" s="13">
        <v>0</v>
      </c>
      <c r="V893" s="96">
        <v>6654</v>
      </c>
      <c r="W893" s="96">
        <v>0</v>
      </c>
      <c r="X893" s="14">
        <v>36916</v>
      </c>
      <c r="Y893" s="14">
        <v>16013</v>
      </c>
      <c r="Z893" s="15" t="s">
        <v>58</v>
      </c>
      <c r="AA893" s="12" t="s">
        <v>48</v>
      </c>
      <c r="AB893" s="12" t="s">
        <v>48</v>
      </c>
      <c r="AC893" s="12" t="s">
        <v>57</v>
      </c>
      <c r="AD893" s="12" t="s">
        <v>57</v>
      </c>
      <c r="AE893" s="12" t="s">
        <v>57</v>
      </c>
      <c r="AF893" s="12" t="s">
        <v>59</v>
      </c>
      <c r="AG893" s="96">
        <v>0</v>
      </c>
      <c r="AH893" s="12" t="s">
        <v>48</v>
      </c>
      <c r="AI893" s="12" t="s">
        <v>48</v>
      </c>
    </row>
    <row r="894" spans="2:35" ht="14.5" x14ac:dyDescent="0.35">
      <c r="B894" s="107" t="s">
        <v>2532</v>
      </c>
      <c r="C894" s="12" t="s">
        <v>48</v>
      </c>
      <c r="D894" s="12" t="s">
        <v>306</v>
      </c>
      <c r="E894" s="12" t="s">
        <v>2524</v>
      </c>
      <c r="F894" s="120" t="s">
        <v>48</v>
      </c>
      <c r="G894" s="12" t="s">
        <v>2533</v>
      </c>
      <c r="H894" s="107" t="s">
        <v>2534</v>
      </c>
      <c r="I894" s="12" t="s">
        <v>53</v>
      </c>
      <c r="J894" s="12" t="s">
        <v>54</v>
      </c>
      <c r="K894" s="12" t="s">
        <v>67</v>
      </c>
      <c r="L894" s="12" t="s">
        <v>68</v>
      </c>
      <c r="M894" s="95">
        <v>46568</v>
      </c>
      <c r="N894" s="12" t="s">
        <v>71</v>
      </c>
      <c r="O894" s="96" t="s">
        <v>48</v>
      </c>
      <c r="P894" s="12"/>
      <c r="Q894" s="13">
        <v>0</v>
      </c>
      <c r="R894" s="12" t="s">
        <v>56</v>
      </c>
      <c r="S894" s="96" t="s">
        <v>3</v>
      </c>
      <c r="T894" s="12" t="s">
        <v>48</v>
      </c>
      <c r="U894" s="13">
        <v>0</v>
      </c>
      <c r="V894" s="96">
        <v>3948</v>
      </c>
      <c r="W894" s="96">
        <v>0</v>
      </c>
      <c r="X894" s="18">
        <v>43293</v>
      </c>
      <c r="Y894" s="18">
        <v>43293</v>
      </c>
      <c r="Z894" s="15" t="s">
        <v>58</v>
      </c>
      <c r="AA894" s="12" t="s">
        <v>48</v>
      </c>
      <c r="AB894" s="12" t="s">
        <v>48</v>
      </c>
      <c r="AC894" s="12" t="s">
        <v>57</v>
      </c>
      <c r="AD894" s="12" t="s">
        <v>2</v>
      </c>
      <c r="AE894" s="12" t="s">
        <v>2</v>
      </c>
      <c r="AF894" s="12" t="s">
        <v>59</v>
      </c>
      <c r="AG894" s="96">
        <v>1</v>
      </c>
      <c r="AH894" s="12" t="s">
        <v>48</v>
      </c>
      <c r="AI894" s="12" t="s">
        <v>48</v>
      </c>
    </row>
    <row r="895" spans="2:35" ht="14.5" x14ac:dyDescent="0.35">
      <c r="B895" s="12" t="s">
        <v>66</v>
      </c>
      <c r="C895" s="12" t="s">
        <v>48</v>
      </c>
      <c r="D895" s="12" t="s">
        <v>306</v>
      </c>
      <c r="E895" s="12" t="s">
        <v>2535</v>
      </c>
      <c r="F895" s="120" t="s">
        <v>2536</v>
      </c>
      <c r="G895" s="12" t="s">
        <v>2537</v>
      </c>
      <c r="H895" s="12" t="s">
        <v>2538</v>
      </c>
      <c r="I895" s="12" t="s">
        <v>89</v>
      </c>
      <c r="J895" s="12" t="s">
        <v>66</v>
      </c>
      <c r="K895" s="12" t="s">
        <v>67</v>
      </c>
      <c r="L895" s="12" t="s">
        <v>68</v>
      </c>
      <c r="M895" s="95">
        <v>46349</v>
      </c>
      <c r="N895" s="12" t="s">
        <v>71</v>
      </c>
      <c r="O895" s="96">
        <v>3683</v>
      </c>
      <c r="P895" s="12" t="s">
        <v>90</v>
      </c>
      <c r="Q895" s="17">
        <v>2000000</v>
      </c>
      <c r="R895" s="12" t="s">
        <v>56</v>
      </c>
      <c r="S895" s="96">
        <f>Q895/V895</f>
        <v>543.0355688297584</v>
      </c>
      <c r="T895" s="12" t="s">
        <v>48</v>
      </c>
      <c r="U895" s="118" t="s">
        <v>3</v>
      </c>
      <c r="V895" s="96">
        <f>O895</f>
        <v>3683</v>
      </c>
      <c r="W895" s="96">
        <v>34</v>
      </c>
      <c r="X895" s="16">
        <v>295022.34999999998</v>
      </c>
      <c r="Y895" s="16">
        <v>5858.79</v>
      </c>
      <c r="Z895" s="15" t="s">
        <v>58</v>
      </c>
      <c r="AA895" s="12" t="s">
        <v>58</v>
      </c>
      <c r="AB895" s="12" t="s">
        <v>91</v>
      </c>
      <c r="AC895" s="12" t="s">
        <v>57</v>
      </c>
      <c r="AD895" s="12" t="s">
        <v>57</v>
      </c>
      <c r="AE895" s="12" t="s">
        <v>57</v>
      </c>
      <c r="AF895" s="12" t="s">
        <v>80</v>
      </c>
      <c r="AG895" s="96">
        <v>19</v>
      </c>
      <c r="AH895" s="12" t="s">
        <v>48</v>
      </c>
      <c r="AI895" s="12" t="s">
        <v>48</v>
      </c>
    </row>
    <row r="896" spans="2:35" ht="14.5" x14ac:dyDescent="0.35">
      <c r="B896" s="107" t="s">
        <v>2523</v>
      </c>
      <c r="C896" s="12" t="s">
        <v>48</v>
      </c>
      <c r="D896" s="12" t="s">
        <v>306</v>
      </c>
      <c r="E896" s="12" t="s">
        <v>2535</v>
      </c>
      <c r="F896" s="12" t="s">
        <v>48</v>
      </c>
      <c r="G896" s="94" t="s">
        <v>2539</v>
      </c>
      <c r="H896" s="107" t="s">
        <v>2526</v>
      </c>
      <c r="I896" s="12" t="s">
        <v>53</v>
      </c>
      <c r="J896" s="12" t="s">
        <v>128</v>
      </c>
      <c r="K896" s="12" t="s">
        <v>67</v>
      </c>
      <c r="L896" s="12" t="s">
        <v>68</v>
      </c>
      <c r="M896" s="95">
        <v>46372</v>
      </c>
      <c r="N896" s="12" t="s">
        <v>71</v>
      </c>
      <c r="O896" s="96" t="s">
        <v>48</v>
      </c>
      <c r="P896" s="12"/>
      <c r="Q896" s="13">
        <v>180914.63</v>
      </c>
      <c r="R896" s="12" t="s">
        <v>56</v>
      </c>
      <c r="S896" s="96">
        <f>Q896/V896</f>
        <v>313.00108996539791</v>
      </c>
      <c r="T896" s="12" t="s">
        <v>48</v>
      </c>
      <c r="U896" s="13" t="s">
        <v>3</v>
      </c>
      <c r="V896" s="96">
        <v>578</v>
      </c>
      <c r="W896" s="96">
        <v>14</v>
      </c>
      <c r="X896" s="14">
        <v>900</v>
      </c>
      <c r="Y896" s="14">
        <v>0</v>
      </c>
      <c r="Z896" s="15" t="s">
        <v>57</v>
      </c>
      <c r="AA896" s="12" t="s">
        <v>48</v>
      </c>
      <c r="AB896" s="12" t="s">
        <v>48</v>
      </c>
      <c r="AC896" s="12" t="s">
        <v>57</v>
      </c>
      <c r="AD896" s="12" t="s">
        <v>57</v>
      </c>
      <c r="AE896" s="12" t="s">
        <v>57</v>
      </c>
      <c r="AF896" s="12" t="s">
        <v>80</v>
      </c>
      <c r="AG896" s="118">
        <v>3</v>
      </c>
      <c r="AH896" s="12" t="s">
        <v>48</v>
      </c>
      <c r="AI896" s="12" t="s">
        <v>48</v>
      </c>
    </row>
    <row r="897" spans="2:35" ht="14.5" x14ac:dyDescent="0.35">
      <c r="B897" s="107" t="s">
        <v>418</v>
      </c>
      <c r="C897" s="12" t="s">
        <v>48</v>
      </c>
      <c r="D897" s="12" t="s">
        <v>306</v>
      </c>
      <c r="E897" s="12" t="s">
        <v>2535</v>
      </c>
      <c r="F897" s="12" t="s">
        <v>48</v>
      </c>
      <c r="G897" s="12" t="s">
        <v>2540</v>
      </c>
      <c r="H897" s="107" t="s">
        <v>2541</v>
      </c>
      <c r="I897" s="12" t="s">
        <v>78</v>
      </c>
      <c r="J897" s="12" t="s">
        <v>128</v>
      </c>
      <c r="K897" s="12" t="s">
        <v>67</v>
      </c>
      <c r="L897" s="12" t="s">
        <v>68</v>
      </c>
      <c r="M897" s="95">
        <v>48746</v>
      </c>
      <c r="N897" s="12" t="s">
        <v>71</v>
      </c>
      <c r="O897" s="96" t="s">
        <v>48</v>
      </c>
      <c r="P897" s="12"/>
      <c r="Q897" s="13">
        <v>54365</v>
      </c>
      <c r="R897" s="12" t="s">
        <v>56</v>
      </c>
      <c r="S897" s="96">
        <v>294.9485294117647</v>
      </c>
      <c r="T897" s="12" t="s">
        <v>48</v>
      </c>
      <c r="U897" s="96" t="s">
        <v>3</v>
      </c>
      <c r="V897" s="96">
        <v>0</v>
      </c>
      <c r="W897" s="96">
        <v>0</v>
      </c>
      <c r="X897" s="14">
        <v>0</v>
      </c>
      <c r="Y897" s="14">
        <v>0</v>
      </c>
      <c r="Z897" s="15" t="s">
        <v>57</v>
      </c>
      <c r="AA897" s="12" t="s">
        <v>48</v>
      </c>
      <c r="AB897" s="12" t="s">
        <v>48</v>
      </c>
      <c r="AC897" s="12" t="s">
        <v>57</v>
      </c>
      <c r="AD897" s="12" t="s">
        <v>57</v>
      </c>
      <c r="AE897" s="12" t="s">
        <v>57</v>
      </c>
      <c r="AF897" s="12" t="s">
        <v>80</v>
      </c>
      <c r="AG897" s="96">
        <v>0</v>
      </c>
      <c r="AH897" s="12" t="s">
        <v>48</v>
      </c>
      <c r="AI897" s="12" t="s">
        <v>48</v>
      </c>
    </row>
    <row r="898" spans="2:35" ht="14.5" x14ac:dyDescent="0.35">
      <c r="B898" s="107" t="s">
        <v>2542</v>
      </c>
      <c r="C898" s="12" t="s">
        <v>48</v>
      </c>
      <c r="D898" s="12" t="s">
        <v>306</v>
      </c>
      <c r="E898" s="12" t="s">
        <v>2535</v>
      </c>
      <c r="F898" s="12" t="s">
        <v>48</v>
      </c>
      <c r="G898" s="12" t="s">
        <v>2543</v>
      </c>
      <c r="H898" s="107" t="s">
        <v>2544</v>
      </c>
      <c r="I898" s="12" t="s">
        <v>78</v>
      </c>
      <c r="J898" s="12" t="s">
        <v>79</v>
      </c>
      <c r="K898" s="12" t="s">
        <v>67</v>
      </c>
      <c r="L898" s="12" t="s">
        <v>68</v>
      </c>
      <c r="M898" s="95">
        <v>46219</v>
      </c>
      <c r="N898" s="12" t="s">
        <v>71</v>
      </c>
      <c r="O898" s="96" t="s">
        <v>48</v>
      </c>
      <c r="P898" s="12"/>
      <c r="Q898" s="13">
        <v>39494</v>
      </c>
      <c r="R898" s="12" t="s">
        <v>56</v>
      </c>
      <c r="S898" s="96">
        <f>Q898/V898</f>
        <v>151.9</v>
      </c>
      <c r="T898" s="12" t="s">
        <v>48</v>
      </c>
      <c r="U898" s="96" t="s">
        <v>3</v>
      </c>
      <c r="V898" s="96">
        <v>260</v>
      </c>
      <c r="W898" s="96">
        <v>0</v>
      </c>
      <c r="X898" s="14">
        <v>0</v>
      </c>
      <c r="Y898" s="14">
        <v>0</v>
      </c>
      <c r="Z898" s="15" t="s">
        <v>57</v>
      </c>
      <c r="AA898" s="12" t="s">
        <v>48</v>
      </c>
      <c r="AB898" s="12" t="s">
        <v>48</v>
      </c>
      <c r="AC898" s="12" t="s">
        <v>57</v>
      </c>
      <c r="AD898" s="12" t="s">
        <v>57</v>
      </c>
      <c r="AE898" s="12" t="s">
        <v>57</v>
      </c>
      <c r="AF898" s="12" t="s">
        <v>80</v>
      </c>
      <c r="AG898" s="96">
        <v>0</v>
      </c>
      <c r="AH898" s="12" t="s">
        <v>48</v>
      </c>
      <c r="AI898" s="12" t="s">
        <v>48</v>
      </c>
    </row>
    <row r="899" spans="2:35" ht="14.5" x14ac:dyDescent="0.35">
      <c r="B899" s="107" t="s">
        <v>418</v>
      </c>
      <c r="C899" s="12" t="s">
        <v>48</v>
      </c>
      <c r="D899" s="12" t="s">
        <v>306</v>
      </c>
      <c r="E899" s="12" t="s">
        <v>2535</v>
      </c>
      <c r="F899" s="12" t="s">
        <v>48</v>
      </c>
      <c r="G899" s="12" t="s">
        <v>2545</v>
      </c>
      <c r="H899" s="107" t="s">
        <v>2546</v>
      </c>
      <c r="I899" s="12" t="s">
        <v>78</v>
      </c>
      <c r="J899" s="12" t="s">
        <v>128</v>
      </c>
      <c r="K899" s="12" t="s">
        <v>67</v>
      </c>
      <c r="L899" s="12" t="s">
        <v>68</v>
      </c>
      <c r="M899" s="95">
        <v>47311</v>
      </c>
      <c r="N899" s="12" t="s">
        <v>71</v>
      </c>
      <c r="O899" s="96" t="s">
        <v>48</v>
      </c>
      <c r="P899" s="12"/>
      <c r="Q899" s="13">
        <v>316070</v>
      </c>
      <c r="R899" s="12" t="s">
        <v>56</v>
      </c>
      <c r="S899" s="96">
        <f>Q899/V899</f>
        <v>252.85599999999999</v>
      </c>
      <c r="T899" s="12" t="s">
        <v>48</v>
      </c>
      <c r="U899" s="96" t="s">
        <v>3</v>
      </c>
      <c r="V899" s="96">
        <v>1250</v>
      </c>
      <c r="W899" s="96">
        <v>5</v>
      </c>
      <c r="X899" s="14">
        <v>0</v>
      </c>
      <c r="Y899" s="14">
        <v>0</v>
      </c>
      <c r="Z899" s="15" t="s">
        <v>57</v>
      </c>
      <c r="AA899" s="12" t="s">
        <v>48</v>
      </c>
      <c r="AB899" s="12" t="s">
        <v>48</v>
      </c>
      <c r="AC899" s="12" t="s">
        <v>57</v>
      </c>
      <c r="AD899" s="12" t="s">
        <v>57</v>
      </c>
      <c r="AE899" s="12" t="s">
        <v>57</v>
      </c>
      <c r="AF899" s="12" t="s">
        <v>80</v>
      </c>
      <c r="AG899" s="96">
        <v>0</v>
      </c>
      <c r="AH899" s="12" t="s">
        <v>48</v>
      </c>
      <c r="AI899" s="12" t="s">
        <v>48</v>
      </c>
    </row>
    <row r="900" spans="2:35" ht="14.5" x14ac:dyDescent="0.35">
      <c r="B900" s="12" t="s">
        <v>66</v>
      </c>
      <c r="C900" s="12" t="s">
        <v>48</v>
      </c>
      <c r="D900" s="12" t="s">
        <v>75</v>
      </c>
      <c r="E900" s="12" t="s">
        <v>2547</v>
      </c>
      <c r="F900" s="120" t="s">
        <v>2548</v>
      </c>
      <c r="G900" s="12" t="s">
        <v>2549</v>
      </c>
      <c r="H900" s="12" t="s">
        <v>2550</v>
      </c>
      <c r="I900" s="12" t="s">
        <v>89</v>
      </c>
      <c r="J900" s="12" t="s">
        <v>66</v>
      </c>
      <c r="K900" s="12" t="s">
        <v>95</v>
      </c>
      <c r="L900" s="12" t="s">
        <v>68</v>
      </c>
      <c r="M900" s="95" t="s">
        <v>3</v>
      </c>
      <c r="N900" s="12" t="s">
        <v>71</v>
      </c>
      <c r="O900" s="96">
        <v>2030</v>
      </c>
      <c r="P900" s="12" t="s">
        <v>97</v>
      </c>
      <c r="Q900" s="17">
        <v>3000000</v>
      </c>
      <c r="R900" s="12" t="s">
        <v>56</v>
      </c>
      <c r="S900" s="96">
        <f>Q900/V900</f>
        <v>1477.8325123152708</v>
      </c>
      <c r="T900" s="12" t="s">
        <v>48</v>
      </c>
      <c r="U900" s="118" t="s">
        <v>3</v>
      </c>
      <c r="V900" s="118">
        <f>O900</f>
        <v>2030</v>
      </c>
      <c r="W900" s="96" t="s">
        <v>2</v>
      </c>
      <c r="X900" s="16">
        <v>0</v>
      </c>
      <c r="Y900" s="15">
        <v>0</v>
      </c>
      <c r="Z900" s="15" t="s">
        <v>58</v>
      </c>
      <c r="AA900" s="12" t="s">
        <v>58</v>
      </c>
      <c r="AB900" s="12" t="s">
        <v>140</v>
      </c>
      <c r="AC900" s="12" t="s">
        <v>57</v>
      </c>
      <c r="AD900" s="12" t="s">
        <v>2</v>
      </c>
      <c r="AE900" s="12" t="s">
        <v>2</v>
      </c>
      <c r="AF900" s="12" t="s">
        <v>59</v>
      </c>
      <c r="AG900" s="96" t="s">
        <v>2</v>
      </c>
      <c r="AH900" s="12" t="s">
        <v>48</v>
      </c>
      <c r="AI900" s="12" t="s">
        <v>48</v>
      </c>
    </row>
    <row r="901" spans="2:35" ht="14.5" x14ac:dyDescent="0.35">
      <c r="B901" s="12" t="s">
        <v>2551</v>
      </c>
      <c r="C901" s="12" t="s">
        <v>48</v>
      </c>
      <c r="D901" s="12" t="s">
        <v>75</v>
      </c>
      <c r="E901" s="12" t="s">
        <v>2547</v>
      </c>
      <c r="F901" s="12" t="s">
        <v>48</v>
      </c>
      <c r="G901" s="12" t="s">
        <v>2552</v>
      </c>
      <c r="H901" s="12" t="s">
        <v>2553</v>
      </c>
      <c r="I901" s="12" t="s">
        <v>53</v>
      </c>
      <c r="J901" s="12" t="s">
        <v>66</v>
      </c>
      <c r="K901" s="12" t="s">
        <v>593</v>
      </c>
      <c r="L901" s="12"/>
      <c r="M901" s="95" t="s">
        <v>48</v>
      </c>
      <c r="N901" s="12"/>
      <c r="O901" s="96" t="s">
        <v>48</v>
      </c>
      <c r="P901" s="12"/>
      <c r="Q901" s="13">
        <v>687474</v>
      </c>
      <c r="R901" s="12" t="s">
        <v>56</v>
      </c>
      <c r="S901" s="96">
        <f>Q901/V901</f>
        <v>378.77355371900825</v>
      </c>
      <c r="T901" s="12" t="s">
        <v>48</v>
      </c>
      <c r="U901" s="96">
        <v>0</v>
      </c>
      <c r="V901" s="96">
        <v>1815</v>
      </c>
      <c r="W901" s="96" t="s">
        <v>60</v>
      </c>
      <c r="X901" s="23">
        <v>103.9800000000032</v>
      </c>
      <c r="Y901" s="23">
        <v>-21890.36</v>
      </c>
      <c r="Z901" s="15" t="s">
        <v>57</v>
      </c>
      <c r="AA901" s="12" t="s">
        <v>48</v>
      </c>
      <c r="AB901" s="12" t="s">
        <v>48</v>
      </c>
      <c r="AC901" s="12" t="s">
        <v>57</v>
      </c>
      <c r="AD901" s="12" t="s">
        <v>57</v>
      </c>
      <c r="AE901" s="12" t="s">
        <v>57</v>
      </c>
      <c r="AF901" s="12" t="s">
        <v>80</v>
      </c>
      <c r="AG901" s="96">
        <v>11</v>
      </c>
      <c r="AH901" s="12" t="s">
        <v>48</v>
      </c>
      <c r="AI901" s="12" t="s">
        <v>48</v>
      </c>
    </row>
    <row r="902" spans="2:35" ht="14.5" x14ac:dyDescent="0.35">
      <c r="B902" s="107" t="s">
        <v>950</v>
      </c>
      <c r="C902" s="12" t="s">
        <v>48</v>
      </c>
      <c r="D902" s="12" t="s">
        <v>62</v>
      </c>
      <c r="E902" s="12" t="s">
        <v>2554</v>
      </c>
      <c r="F902" s="12" t="s">
        <v>48</v>
      </c>
      <c r="G902" s="12" t="s">
        <v>2555</v>
      </c>
      <c r="H902" s="107" t="s">
        <v>2556</v>
      </c>
      <c r="I902" s="12" t="s">
        <v>78</v>
      </c>
      <c r="J902" s="12" t="s">
        <v>128</v>
      </c>
      <c r="K902" s="12" t="s">
        <v>294</v>
      </c>
      <c r="L902" s="12" t="s">
        <v>119</v>
      </c>
      <c r="M902" s="95">
        <v>45293</v>
      </c>
      <c r="N902" s="12" t="s">
        <v>72</v>
      </c>
      <c r="O902" s="96" t="s">
        <v>48</v>
      </c>
      <c r="P902" s="12"/>
      <c r="Q902" s="13">
        <f>X902</f>
        <v>2307048.5099999998</v>
      </c>
      <c r="R902" s="12" t="s">
        <v>72</v>
      </c>
      <c r="S902" s="96">
        <f>Q902/V902</f>
        <v>1475.0949552429665</v>
      </c>
      <c r="T902" s="12" t="s">
        <v>48</v>
      </c>
      <c r="U902" s="13">
        <v>7380</v>
      </c>
      <c r="V902" s="96">
        <v>1564</v>
      </c>
      <c r="W902" s="96">
        <v>63</v>
      </c>
      <c r="X902" s="18">
        <v>2307048.5099999998</v>
      </c>
      <c r="Y902" s="18">
        <v>0</v>
      </c>
      <c r="Z902" s="16" t="s">
        <v>58</v>
      </c>
      <c r="AA902" s="12" t="s">
        <v>48</v>
      </c>
      <c r="AB902" s="12" t="s">
        <v>48</v>
      </c>
      <c r="AC902" s="12" t="s">
        <v>57</v>
      </c>
      <c r="AD902" s="12" t="s">
        <v>57</v>
      </c>
      <c r="AE902" s="12" t="s">
        <v>57</v>
      </c>
      <c r="AF902" s="12" t="s">
        <v>356</v>
      </c>
      <c r="AG902" s="96">
        <v>8</v>
      </c>
      <c r="AH902" s="12" t="s">
        <v>48</v>
      </c>
      <c r="AI902" s="12" t="s">
        <v>48</v>
      </c>
    </row>
    <row r="903" spans="2:35" ht="14.5" x14ac:dyDescent="0.35">
      <c r="B903" s="107" t="s">
        <v>120</v>
      </c>
      <c r="C903" s="12" t="s">
        <v>48</v>
      </c>
      <c r="D903" s="12" t="s">
        <v>62</v>
      </c>
      <c r="E903" s="12" t="s">
        <v>2554</v>
      </c>
      <c r="F903" s="12" t="s">
        <v>48</v>
      </c>
      <c r="G903" s="12" t="s">
        <v>2557</v>
      </c>
      <c r="H903" s="107" t="s">
        <v>2556</v>
      </c>
      <c r="I903" s="12" t="s">
        <v>78</v>
      </c>
      <c r="J903" s="12"/>
      <c r="K903" s="12" t="s">
        <v>55</v>
      </c>
      <c r="L903" s="12"/>
      <c r="M903" s="95" t="s">
        <v>48</v>
      </c>
      <c r="N903" s="12"/>
      <c r="O903" s="96" t="s">
        <v>48</v>
      </c>
      <c r="P903" s="12"/>
      <c r="Q903" s="13">
        <v>0</v>
      </c>
      <c r="R903" s="12"/>
      <c r="S903" s="96">
        <v>0</v>
      </c>
      <c r="T903" s="12" t="s">
        <v>48</v>
      </c>
      <c r="U903" s="96">
        <v>0</v>
      </c>
      <c r="V903" s="96">
        <v>0</v>
      </c>
      <c r="W903" s="96">
        <v>0</v>
      </c>
      <c r="X903" s="14">
        <v>0</v>
      </c>
      <c r="Y903" s="14">
        <v>0</v>
      </c>
      <c r="Z903" s="15" t="s">
        <v>57</v>
      </c>
      <c r="AA903" s="12" t="s">
        <v>48</v>
      </c>
      <c r="AB903" s="12" t="s">
        <v>48</v>
      </c>
      <c r="AC903" s="12" t="s">
        <v>57</v>
      </c>
      <c r="AD903" s="12" t="s">
        <v>57</v>
      </c>
      <c r="AE903" s="12" t="s">
        <v>57</v>
      </c>
      <c r="AF903" s="12" t="s">
        <v>245</v>
      </c>
      <c r="AG903" s="96">
        <v>0</v>
      </c>
      <c r="AH903" s="12" t="s">
        <v>48</v>
      </c>
      <c r="AI903" s="12" t="s">
        <v>48</v>
      </c>
    </row>
    <row r="904" spans="2:35" ht="14.5" x14ac:dyDescent="0.35">
      <c r="B904" s="107" t="s">
        <v>2558</v>
      </c>
      <c r="C904" s="12" t="s">
        <v>48</v>
      </c>
      <c r="D904" s="12" t="s">
        <v>75</v>
      </c>
      <c r="E904" s="12" t="s">
        <v>2554</v>
      </c>
      <c r="F904" s="12" t="s">
        <v>48</v>
      </c>
      <c r="G904" s="12" t="s">
        <v>2559</v>
      </c>
      <c r="H904" s="107" t="s">
        <v>2560</v>
      </c>
      <c r="I904" s="12" t="s">
        <v>78</v>
      </c>
      <c r="J904" s="12" t="s">
        <v>128</v>
      </c>
      <c r="K904" s="12" t="s">
        <v>67</v>
      </c>
      <c r="L904" s="12" t="s">
        <v>68</v>
      </c>
      <c r="M904" s="95">
        <v>45940</v>
      </c>
      <c r="N904" s="12" t="s">
        <v>71</v>
      </c>
      <c r="O904" s="96" t="s">
        <v>48</v>
      </c>
      <c r="P904" s="12"/>
      <c r="Q904" s="13">
        <v>600</v>
      </c>
      <c r="R904" s="12" t="s">
        <v>56</v>
      </c>
      <c r="S904" s="96"/>
      <c r="T904" s="12" t="s">
        <v>48</v>
      </c>
      <c r="U904" s="13">
        <v>0</v>
      </c>
      <c r="V904" s="96">
        <v>0</v>
      </c>
      <c r="W904" s="96">
        <v>0</v>
      </c>
      <c r="X904" s="14">
        <v>0</v>
      </c>
      <c r="Y904" s="14">
        <v>0</v>
      </c>
      <c r="Z904" s="15" t="s">
        <v>57</v>
      </c>
      <c r="AA904" s="12" t="s">
        <v>48</v>
      </c>
      <c r="AB904" s="12" t="s">
        <v>48</v>
      </c>
      <c r="AC904" s="12" t="s">
        <v>57</v>
      </c>
      <c r="AD904" s="12" t="s">
        <v>57</v>
      </c>
      <c r="AE904" s="12" t="s">
        <v>57</v>
      </c>
      <c r="AF904" s="12" t="s">
        <v>59</v>
      </c>
      <c r="AG904" s="96">
        <v>0</v>
      </c>
      <c r="AH904" s="12" t="s">
        <v>48</v>
      </c>
      <c r="AI904" s="12" t="s">
        <v>48</v>
      </c>
    </row>
    <row r="905" spans="2:35" ht="14.5" x14ac:dyDescent="0.35">
      <c r="B905" s="107" t="s">
        <v>1572</v>
      </c>
      <c r="C905" s="12" t="s">
        <v>48</v>
      </c>
      <c r="D905" s="12" t="s">
        <v>62</v>
      </c>
      <c r="E905" s="12" t="s">
        <v>2554</v>
      </c>
      <c r="F905" s="12" t="s">
        <v>48</v>
      </c>
      <c r="G905" s="12" t="s">
        <v>2561</v>
      </c>
      <c r="H905" s="107" t="s">
        <v>2562</v>
      </c>
      <c r="I905" s="12" t="s">
        <v>78</v>
      </c>
      <c r="J905" s="12" t="s">
        <v>128</v>
      </c>
      <c r="K905" s="12" t="s">
        <v>67</v>
      </c>
      <c r="L905" s="12" t="s">
        <v>68</v>
      </c>
      <c r="M905" s="95">
        <v>45953</v>
      </c>
      <c r="N905" s="12" t="s">
        <v>71</v>
      </c>
      <c r="O905" s="96" t="s">
        <v>48</v>
      </c>
      <c r="P905" s="12"/>
      <c r="Q905" s="13">
        <v>569757.13</v>
      </c>
      <c r="R905" s="12" t="s">
        <v>56</v>
      </c>
      <c r="S905" s="96">
        <f>Q905/V905</f>
        <v>671.88340801886795</v>
      </c>
      <c r="T905" s="12" t="s">
        <v>48</v>
      </c>
      <c r="U905" s="96">
        <v>850</v>
      </c>
      <c r="V905" s="96">
        <v>848</v>
      </c>
      <c r="W905" s="96">
        <v>148</v>
      </c>
      <c r="X905" s="14">
        <v>520547.51</v>
      </c>
      <c r="Y905" s="14">
        <v>518256.36</v>
      </c>
      <c r="Z905" s="15" t="s">
        <v>57</v>
      </c>
      <c r="AA905" s="12" t="s">
        <v>48</v>
      </c>
      <c r="AB905" s="12" t="s">
        <v>48</v>
      </c>
      <c r="AC905" s="12" t="s">
        <v>57</v>
      </c>
      <c r="AD905" s="12" t="s">
        <v>57</v>
      </c>
      <c r="AE905" s="12" t="s">
        <v>57</v>
      </c>
      <c r="AF905" s="12" t="s">
        <v>80</v>
      </c>
      <c r="AG905" s="96">
        <v>6</v>
      </c>
      <c r="AH905" s="12" t="s">
        <v>48</v>
      </c>
      <c r="AI905" s="12" t="s">
        <v>48</v>
      </c>
    </row>
    <row r="906" spans="2:35" ht="14.5" x14ac:dyDescent="0.35">
      <c r="B906" s="107" t="s">
        <v>2563</v>
      </c>
      <c r="C906" s="12" t="s">
        <v>48</v>
      </c>
      <c r="D906" s="12" t="s">
        <v>1933</v>
      </c>
      <c r="E906" s="12" t="s">
        <v>1933</v>
      </c>
      <c r="F906" s="12" t="s">
        <v>48</v>
      </c>
      <c r="G906" s="12" t="s">
        <v>2564</v>
      </c>
      <c r="H906" s="107" t="s">
        <v>2565</v>
      </c>
      <c r="I906" s="12" t="s">
        <v>53</v>
      </c>
      <c r="J906" s="12" t="s">
        <v>79</v>
      </c>
      <c r="K906" s="12" t="s">
        <v>55</v>
      </c>
      <c r="L906" s="12"/>
      <c r="M906" s="95" t="s">
        <v>48</v>
      </c>
      <c r="N906" s="12"/>
      <c r="O906" s="96" t="s">
        <v>48</v>
      </c>
      <c r="P906" s="12"/>
      <c r="Q906" s="13">
        <v>7200</v>
      </c>
      <c r="R906" s="12" t="s">
        <v>56</v>
      </c>
      <c r="S906" s="96">
        <v>0</v>
      </c>
      <c r="T906" s="12" t="s">
        <v>48</v>
      </c>
      <c r="U906" s="96">
        <v>0</v>
      </c>
      <c r="V906" s="96">
        <v>0</v>
      </c>
      <c r="W906" s="96">
        <v>0</v>
      </c>
      <c r="X906" s="14">
        <v>0</v>
      </c>
      <c r="Y906" s="14">
        <v>0</v>
      </c>
      <c r="Z906" s="15" t="s">
        <v>57</v>
      </c>
      <c r="AA906" s="12" t="s">
        <v>48</v>
      </c>
      <c r="AB906" s="12" t="s">
        <v>48</v>
      </c>
      <c r="AC906" s="12" t="s">
        <v>58</v>
      </c>
      <c r="AD906" s="12" t="s">
        <v>57</v>
      </c>
      <c r="AE906" s="12" t="s">
        <v>57</v>
      </c>
      <c r="AF906" s="12" t="s">
        <v>80</v>
      </c>
      <c r="AG906" s="96">
        <v>0</v>
      </c>
      <c r="AH906" s="12" t="s">
        <v>48</v>
      </c>
      <c r="AI906" s="12" t="s">
        <v>48</v>
      </c>
    </row>
    <row r="907" spans="2:35" ht="14.5" x14ac:dyDescent="0.35">
      <c r="B907" s="107" t="s">
        <v>2566</v>
      </c>
      <c r="C907" s="12" t="s">
        <v>48</v>
      </c>
      <c r="D907" s="12" t="s">
        <v>1933</v>
      </c>
      <c r="E907" s="12" t="s">
        <v>1933</v>
      </c>
      <c r="F907" s="12" t="s">
        <v>48</v>
      </c>
      <c r="G907" s="12" t="s">
        <v>2567</v>
      </c>
      <c r="H907" s="107" t="s">
        <v>2568</v>
      </c>
      <c r="I907" s="12" t="s">
        <v>53</v>
      </c>
      <c r="J907" s="12" t="s">
        <v>54</v>
      </c>
      <c r="K907" s="12" t="s">
        <v>67</v>
      </c>
      <c r="L907" s="12" t="s">
        <v>349</v>
      </c>
      <c r="M907" s="95">
        <v>46007</v>
      </c>
      <c r="N907" s="12" t="s">
        <v>72</v>
      </c>
      <c r="O907" s="96" t="s">
        <v>48</v>
      </c>
      <c r="P907" s="12"/>
      <c r="Q907" s="13">
        <f>X907</f>
        <v>637423.56999999995</v>
      </c>
      <c r="R907" s="12" t="s">
        <v>72</v>
      </c>
      <c r="S907" s="96">
        <f>Q907/V907</f>
        <v>194.15886993603411</v>
      </c>
      <c r="T907" s="12" t="s">
        <v>48</v>
      </c>
      <c r="U907" s="96">
        <v>3252</v>
      </c>
      <c r="V907" s="96">
        <v>3283</v>
      </c>
      <c r="W907" s="96">
        <v>2</v>
      </c>
      <c r="X907" s="23">
        <v>637423.56999999995</v>
      </c>
      <c r="Y907" s="23">
        <v>470766.15</v>
      </c>
      <c r="Z907" s="15" t="s">
        <v>57</v>
      </c>
      <c r="AA907" s="12" t="s">
        <v>48</v>
      </c>
      <c r="AB907" s="12" t="s">
        <v>48</v>
      </c>
      <c r="AC907" s="12" t="s">
        <v>58</v>
      </c>
      <c r="AD907" s="12" t="s">
        <v>57</v>
      </c>
      <c r="AE907" s="12" t="s">
        <v>57</v>
      </c>
      <c r="AF907" s="12" t="s">
        <v>80</v>
      </c>
      <c r="AG907" s="96">
        <v>9</v>
      </c>
      <c r="AH907" s="12" t="s">
        <v>48</v>
      </c>
      <c r="AI907" s="12" t="s">
        <v>48</v>
      </c>
    </row>
    <row r="908" spans="2:35" ht="14.5" x14ac:dyDescent="0.35">
      <c r="B908" s="107" t="s">
        <v>507</v>
      </c>
      <c r="C908" s="12" t="s">
        <v>48</v>
      </c>
      <c r="D908" s="12" t="s">
        <v>1933</v>
      </c>
      <c r="E908" s="12" t="s">
        <v>1933</v>
      </c>
      <c r="F908" s="12" t="s">
        <v>48</v>
      </c>
      <c r="G908" s="12" t="s">
        <v>2569</v>
      </c>
      <c r="H908" s="107" t="s">
        <v>2570</v>
      </c>
      <c r="I908" s="12" t="s">
        <v>53</v>
      </c>
      <c r="J908" s="12" t="s">
        <v>54</v>
      </c>
      <c r="K908" s="12" t="s">
        <v>55</v>
      </c>
      <c r="L908" s="12"/>
      <c r="M908" s="95" t="s">
        <v>48</v>
      </c>
      <c r="N908" s="12"/>
      <c r="O908" s="96" t="s">
        <v>48</v>
      </c>
      <c r="P908" s="12"/>
      <c r="Q908" s="13">
        <v>323045.77</v>
      </c>
      <c r="R908" s="12" t="s">
        <v>56</v>
      </c>
      <c r="S908" s="96">
        <f>Q908/V908</f>
        <v>189.69217263652379</v>
      </c>
      <c r="T908" s="12" t="s">
        <v>48</v>
      </c>
      <c r="U908" s="96">
        <v>0</v>
      </c>
      <c r="V908" s="96">
        <v>1703</v>
      </c>
      <c r="W908" s="96">
        <v>0</v>
      </c>
      <c r="X908" s="23">
        <v>0</v>
      </c>
      <c r="Y908" s="23">
        <v>-2686.41</v>
      </c>
      <c r="Z908" s="15" t="s">
        <v>57</v>
      </c>
      <c r="AA908" s="12" t="s">
        <v>48</v>
      </c>
      <c r="AB908" s="12" t="s">
        <v>48</v>
      </c>
      <c r="AC908" s="12" t="s">
        <v>58</v>
      </c>
      <c r="AD908" s="12" t="s">
        <v>57</v>
      </c>
      <c r="AE908" s="12" t="s">
        <v>57</v>
      </c>
      <c r="AF908" s="12" t="s">
        <v>80</v>
      </c>
      <c r="AG908" s="96">
        <v>0</v>
      </c>
      <c r="AH908" s="12" t="s">
        <v>48</v>
      </c>
      <c r="AI908" s="12" t="s">
        <v>48</v>
      </c>
    </row>
    <row r="909" spans="2:35" ht="14.5" x14ac:dyDescent="0.35">
      <c r="B909" s="107" t="s">
        <v>2571</v>
      </c>
      <c r="C909" s="12" t="s">
        <v>48</v>
      </c>
      <c r="D909" s="12" t="s">
        <v>1933</v>
      </c>
      <c r="E909" s="12" t="s">
        <v>1933</v>
      </c>
      <c r="F909" s="12" t="s">
        <v>48</v>
      </c>
      <c r="G909" s="12" t="s">
        <v>2572</v>
      </c>
      <c r="H909" s="107" t="s">
        <v>2573</v>
      </c>
      <c r="I909" s="12" t="s">
        <v>53</v>
      </c>
      <c r="J909" s="12" t="s">
        <v>54</v>
      </c>
      <c r="K909" s="12" t="s">
        <v>55</v>
      </c>
      <c r="L909" s="12"/>
      <c r="M909" s="95" t="s">
        <v>48</v>
      </c>
      <c r="N909" s="12"/>
      <c r="O909" s="96" t="s">
        <v>48</v>
      </c>
      <c r="P909" s="12"/>
      <c r="Q909" s="13">
        <v>11668</v>
      </c>
      <c r="R909" s="12" t="s">
        <v>56</v>
      </c>
      <c r="S909" s="96">
        <v>0</v>
      </c>
      <c r="T909" s="12" t="s">
        <v>48</v>
      </c>
      <c r="U909" s="96">
        <v>0</v>
      </c>
      <c r="V909" s="96">
        <v>0</v>
      </c>
      <c r="W909" s="96">
        <v>0</v>
      </c>
      <c r="X909" s="14">
        <v>190.04</v>
      </c>
      <c r="Y909" s="14">
        <v>117.39</v>
      </c>
      <c r="Z909" s="15" t="s">
        <v>57</v>
      </c>
      <c r="AA909" s="12" t="s">
        <v>48</v>
      </c>
      <c r="AB909" s="12" t="s">
        <v>48</v>
      </c>
      <c r="AC909" s="12" t="s">
        <v>58</v>
      </c>
      <c r="AD909" s="12" t="s">
        <v>57</v>
      </c>
      <c r="AE909" s="12" t="s">
        <v>57</v>
      </c>
      <c r="AF909" s="12" t="s">
        <v>59</v>
      </c>
      <c r="AG909" s="96">
        <v>6</v>
      </c>
      <c r="AH909" s="12" t="s">
        <v>48</v>
      </c>
      <c r="AI909" s="12" t="s">
        <v>48</v>
      </c>
    </row>
    <row r="910" spans="2:35" ht="14.5" x14ac:dyDescent="0.35">
      <c r="B910" s="107" t="s">
        <v>507</v>
      </c>
      <c r="C910" s="12" t="s">
        <v>48</v>
      </c>
      <c r="D910" s="12" t="s">
        <v>1933</v>
      </c>
      <c r="E910" s="12" t="s">
        <v>1933</v>
      </c>
      <c r="F910" s="12" t="s">
        <v>48</v>
      </c>
      <c r="G910" s="94" t="s">
        <v>2574</v>
      </c>
      <c r="H910" s="107" t="s">
        <v>2575</v>
      </c>
      <c r="I910" s="12" t="s">
        <v>53</v>
      </c>
      <c r="J910" s="12" t="s">
        <v>128</v>
      </c>
      <c r="K910" s="12" t="s">
        <v>67</v>
      </c>
      <c r="L910" s="12" t="s">
        <v>119</v>
      </c>
      <c r="M910" s="95">
        <v>45239</v>
      </c>
      <c r="N910" s="12" t="s">
        <v>72</v>
      </c>
      <c r="O910" s="96" t="s">
        <v>48</v>
      </c>
      <c r="P910" s="12"/>
      <c r="Q910" s="13">
        <f>X910</f>
        <v>375622.12</v>
      </c>
      <c r="R910" s="12" t="s">
        <v>72</v>
      </c>
      <c r="S910" s="96">
        <f>Q910/V910</f>
        <v>220.56495596007045</v>
      </c>
      <c r="T910" s="12" t="s">
        <v>48</v>
      </c>
      <c r="U910" s="13">
        <v>5703</v>
      </c>
      <c r="V910" s="96">
        <v>1703</v>
      </c>
      <c r="W910" s="96">
        <v>0</v>
      </c>
      <c r="X910" s="14">
        <v>375622.12</v>
      </c>
      <c r="Y910" s="14">
        <v>-601.88</v>
      </c>
      <c r="Z910" s="16" t="s">
        <v>58</v>
      </c>
      <c r="AA910" s="12" t="s">
        <v>48</v>
      </c>
      <c r="AB910" s="12" t="s">
        <v>48</v>
      </c>
      <c r="AC910" s="12" t="s">
        <v>58</v>
      </c>
      <c r="AD910" s="12" t="s">
        <v>57</v>
      </c>
      <c r="AE910" s="12" t="s">
        <v>57</v>
      </c>
      <c r="AF910" s="12" t="s">
        <v>80</v>
      </c>
      <c r="AG910" s="118">
        <v>4</v>
      </c>
      <c r="AH910" s="12" t="s">
        <v>48</v>
      </c>
      <c r="AI910" s="12" t="s">
        <v>48</v>
      </c>
    </row>
    <row r="911" spans="2:35" ht="14.5" x14ac:dyDescent="0.35">
      <c r="B911" s="107" t="s">
        <v>2576</v>
      </c>
      <c r="C911" s="12" t="s">
        <v>48</v>
      </c>
      <c r="D911" s="12" t="s">
        <v>1933</v>
      </c>
      <c r="E911" s="12" t="s">
        <v>1933</v>
      </c>
      <c r="F911" s="12" t="s">
        <v>48</v>
      </c>
      <c r="G911" s="94" t="s">
        <v>2577</v>
      </c>
      <c r="H911" s="107" t="s">
        <v>2578</v>
      </c>
      <c r="I911" s="12" t="s">
        <v>53</v>
      </c>
      <c r="J911" s="12" t="s">
        <v>128</v>
      </c>
      <c r="K911" s="12" t="s">
        <v>67</v>
      </c>
      <c r="L911" s="12" t="s">
        <v>68</v>
      </c>
      <c r="M911" s="95">
        <v>46112</v>
      </c>
      <c r="N911" s="12" t="s">
        <v>71</v>
      </c>
      <c r="O911" s="96" t="s">
        <v>48</v>
      </c>
      <c r="P911" s="12"/>
      <c r="Q911" s="13">
        <v>375450.28</v>
      </c>
      <c r="R911" s="12" t="s">
        <v>56</v>
      </c>
      <c r="S911" s="96">
        <f>Q911/V911</f>
        <v>111.54197266785503</v>
      </c>
      <c r="T911" s="12" t="s">
        <v>48</v>
      </c>
      <c r="U911" s="13" t="s">
        <v>3</v>
      </c>
      <c r="V911" s="96">
        <v>3366</v>
      </c>
      <c r="W911" s="96">
        <v>2</v>
      </c>
      <c r="X911" s="14">
        <v>34299.599999999999</v>
      </c>
      <c r="Y911" s="14">
        <v>32454.43</v>
      </c>
      <c r="Z911" s="15" t="s">
        <v>57</v>
      </c>
      <c r="AA911" s="12" t="s">
        <v>48</v>
      </c>
      <c r="AB911" s="12" t="s">
        <v>48</v>
      </c>
      <c r="AC911" s="12" t="s">
        <v>58</v>
      </c>
      <c r="AD911" s="12" t="s">
        <v>57</v>
      </c>
      <c r="AE911" s="12" t="s">
        <v>57</v>
      </c>
      <c r="AF911" s="12" t="s">
        <v>80</v>
      </c>
      <c r="AG911" s="118">
        <v>6</v>
      </c>
      <c r="AH911" s="12" t="s">
        <v>48</v>
      </c>
      <c r="AI911" s="12" t="s">
        <v>48</v>
      </c>
    </row>
    <row r="912" spans="2:35" ht="14.5" x14ac:dyDescent="0.35">
      <c r="B912" s="107" t="s">
        <v>507</v>
      </c>
      <c r="C912" s="12" t="s">
        <v>48</v>
      </c>
      <c r="D912" s="12" t="s">
        <v>1933</v>
      </c>
      <c r="E912" s="12" t="s">
        <v>1933</v>
      </c>
      <c r="F912" s="12" t="s">
        <v>48</v>
      </c>
      <c r="G912" s="94" t="s">
        <v>2579</v>
      </c>
      <c r="H912" s="107" t="s">
        <v>2580</v>
      </c>
      <c r="I912" s="12" t="s">
        <v>53</v>
      </c>
      <c r="J912" s="12" t="s">
        <v>128</v>
      </c>
      <c r="K912" s="12" t="s">
        <v>55</v>
      </c>
      <c r="L912" s="12"/>
      <c r="M912" s="95" t="s">
        <v>48</v>
      </c>
      <c r="N912" s="12"/>
      <c r="O912" s="96" t="s">
        <v>48</v>
      </c>
      <c r="P912" s="12"/>
      <c r="Q912" s="13">
        <v>0</v>
      </c>
      <c r="R912" s="12"/>
      <c r="S912" s="96">
        <v>0</v>
      </c>
      <c r="T912" s="12" t="s">
        <v>48</v>
      </c>
      <c r="U912" s="13">
        <v>0</v>
      </c>
      <c r="V912" s="96">
        <v>778</v>
      </c>
      <c r="W912" s="96">
        <v>17</v>
      </c>
      <c r="X912" s="14">
        <v>0</v>
      </c>
      <c r="Y912" s="14">
        <v>0</v>
      </c>
      <c r="Z912" s="15" t="s">
        <v>57</v>
      </c>
      <c r="AA912" s="12" t="s">
        <v>48</v>
      </c>
      <c r="AB912" s="12" t="s">
        <v>48</v>
      </c>
      <c r="AC912" s="12" t="s">
        <v>58</v>
      </c>
      <c r="AD912" s="12" t="s">
        <v>57</v>
      </c>
      <c r="AE912" s="12" t="s">
        <v>57</v>
      </c>
      <c r="AF912" s="12" t="s">
        <v>80</v>
      </c>
      <c r="AG912" s="96">
        <v>0</v>
      </c>
      <c r="AH912" s="12" t="s">
        <v>48</v>
      </c>
      <c r="AI912" s="12" t="s">
        <v>48</v>
      </c>
    </row>
    <row r="913" spans="2:35" ht="14.5" x14ac:dyDescent="0.35">
      <c r="B913" s="107" t="s">
        <v>2581</v>
      </c>
      <c r="C913" s="12" t="s">
        <v>48</v>
      </c>
      <c r="D913" s="12" t="s">
        <v>1933</v>
      </c>
      <c r="E913" s="12" t="s">
        <v>1933</v>
      </c>
      <c r="F913" s="12" t="s">
        <v>48</v>
      </c>
      <c r="G913" s="12" t="s">
        <v>2582</v>
      </c>
      <c r="H913" s="107" t="s">
        <v>2583</v>
      </c>
      <c r="I913" s="12" t="s">
        <v>53</v>
      </c>
      <c r="J913" s="12" t="s">
        <v>128</v>
      </c>
      <c r="K913" s="12" t="s">
        <v>67</v>
      </c>
      <c r="L913" s="12" t="s">
        <v>68</v>
      </c>
      <c r="M913" s="95">
        <v>46142</v>
      </c>
      <c r="N913" s="12" t="s">
        <v>71</v>
      </c>
      <c r="O913" s="96" t="s">
        <v>48</v>
      </c>
      <c r="P913" s="12"/>
      <c r="Q913" s="13">
        <v>445777.02</v>
      </c>
      <c r="R913" s="12" t="s">
        <v>56</v>
      </c>
      <c r="S913" s="96">
        <f>Q913/V913</f>
        <v>435.75466275659824</v>
      </c>
      <c r="T913" s="12" t="s">
        <v>48</v>
      </c>
      <c r="U913" s="96" t="s">
        <v>3</v>
      </c>
      <c r="V913" s="96">
        <v>1023</v>
      </c>
      <c r="W913" s="96">
        <v>0</v>
      </c>
      <c r="X913" s="14">
        <v>0</v>
      </c>
      <c r="Y913" s="14">
        <v>0</v>
      </c>
      <c r="Z913" s="15" t="s">
        <v>57</v>
      </c>
      <c r="AA913" s="12" t="s">
        <v>48</v>
      </c>
      <c r="AB913" s="12" t="s">
        <v>48</v>
      </c>
      <c r="AC913" s="12" t="s">
        <v>58</v>
      </c>
      <c r="AD913" s="12" t="s">
        <v>2</v>
      </c>
      <c r="AE913" s="12" t="s">
        <v>2</v>
      </c>
      <c r="AF913" s="12" t="s">
        <v>80</v>
      </c>
      <c r="AG913" s="96">
        <v>3</v>
      </c>
      <c r="AH913" s="12" t="s">
        <v>48</v>
      </c>
      <c r="AI913" s="12" t="s">
        <v>48</v>
      </c>
    </row>
    <row r="914" spans="2:35" ht="14.5" x14ac:dyDescent="0.35">
      <c r="B914" s="107" t="s">
        <v>2584</v>
      </c>
      <c r="C914" s="12" t="s">
        <v>48</v>
      </c>
      <c r="D914" s="12" t="s">
        <v>1933</v>
      </c>
      <c r="E914" s="12" t="s">
        <v>1933</v>
      </c>
      <c r="F914" s="12" t="s">
        <v>48</v>
      </c>
      <c r="G914" s="12" t="s">
        <v>2585</v>
      </c>
      <c r="H914" s="107" t="s">
        <v>2586</v>
      </c>
      <c r="I914" s="12" t="s">
        <v>78</v>
      </c>
      <c r="J914" s="12" t="s">
        <v>54</v>
      </c>
      <c r="K914" s="12" t="s">
        <v>67</v>
      </c>
      <c r="L914" s="12" t="s">
        <v>84</v>
      </c>
      <c r="M914" s="95">
        <v>46022</v>
      </c>
      <c r="N914" s="12" t="s">
        <v>71</v>
      </c>
      <c r="O914" s="96" t="s">
        <v>48</v>
      </c>
      <c r="P914" s="12"/>
      <c r="Q914" s="13">
        <v>462581.89</v>
      </c>
      <c r="R914" s="12" t="s">
        <v>56</v>
      </c>
      <c r="S914" s="96">
        <f>Q914/V914</f>
        <v>180.48454545454547</v>
      </c>
      <c r="T914" s="12" t="s">
        <v>48</v>
      </c>
      <c r="U914" s="96" t="s">
        <v>3</v>
      </c>
      <c r="V914" s="96">
        <v>2563</v>
      </c>
      <c r="W914" s="96">
        <v>1</v>
      </c>
      <c r="X914" s="14">
        <v>303065.03000000003</v>
      </c>
      <c r="Y914" s="14">
        <v>293096.46999999997</v>
      </c>
      <c r="Z914" s="15" t="s">
        <v>57</v>
      </c>
      <c r="AA914" s="12" t="s">
        <v>48</v>
      </c>
      <c r="AB914" s="12" t="s">
        <v>48</v>
      </c>
      <c r="AC914" s="12" t="s">
        <v>58</v>
      </c>
      <c r="AD914" s="12" t="s">
        <v>57</v>
      </c>
      <c r="AE914" s="12" t="s">
        <v>57</v>
      </c>
      <c r="AF914" s="12" t="s">
        <v>80</v>
      </c>
      <c r="AG914" s="96">
        <v>0</v>
      </c>
      <c r="AH914" s="12" t="s">
        <v>48</v>
      </c>
      <c r="AI914" s="12" t="s">
        <v>48</v>
      </c>
    </row>
    <row r="915" spans="2:35" ht="14.5" x14ac:dyDescent="0.35">
      <c r="B915" s="107" t="s">
        <v>2587</v>
      </c>
      <c r="C915" s="12" t="s">
        <v>48</v>
      </c>
      <c r="D915" s="12" t="s">
        <v>2588</v>
      </c>
      <c r="E915" s="12" t="s">
        <v>1933</v>
      </c>
      <c r="F915" s="12" t="s">
        <v>48</v>
      </c>
      <c r="G915" s="12" t="s">
        <v>2589</v>
      </c>
      <c r="H915" s="107" t="s">
        <v>2590</v>
      </c>
      <c r="I915" s="12" t="s">
        <v>78</v>
      </c>
      <c r="J915" s="12" t="s">
        <v>128</v>
      </c>
      <c r="K915" s="12" t="s">
        <v>67</v>
      </c>
      <c r="L915" s="12" t="s">
        <v>68</v>
      </c>
      <c r="M915" s="95">
        <v>46199</v>
      </c>
      <c r="N915" s="12" t="s">
        <v>71</v>
      </c>
      <c r="O915" s="96" t="s">
        <v>48</v>
      </c>
      <c r="P915" s="12"/>
      <c r="Q915" s="17">
        <v>0</v>
      </c>
      <c r="R915" s="12" t="s">
        <v>56</v>
      </c>
      <c r="S915" s="96">
        <v>0</v>
      </c>
      <c r="T915" s="12" t="s">
        <v>48</v>
      </c>
      <c r="U915" s="118" t="s">
        <v>3</v>
      </c>
      <c r="V915" s="96">
        <v>0</v>
      </c>
      <c r="W915" s="96">
        <v>0</v>
      </c>
      <c r="X915" s="16">
        <v>0</v>
      </c>
      <c r="Y915" s="16">
        <v>0</v>
      </c>
      <c r="Z915" s="15" t="s">
        <v>57</v>
      </c>
      <c r="AA915" s="12"/>
      <c r="AB915" s="12"/>
      <c r="AC915" s="12" t="s">
        <v>58</v>
      </c>
      <c r="AD915" s="12" t="s">
        <v>2</v>
      </c>
      <c r="AE915" s="12" t="s">
        <v>2</v>
      </c>
      <c r="AF915" s="12" t="s">
        <v>59</v>
      </c>
      <c r="AG915" s="96">
        <v>0</v>
      </c>
      <c r="AH915" s="12" t="s">
        <v>48</v>
      </c>
      <c r="AI915" s="12" t="s">
        <v>48</v>
      </c>
    </row>
    <row r="916" spans="2:35" ht="14.5" x14ac:dyDescent="0.35">
      <c r="B916" s="107" t="s">
        <v>2587</v>
      </c>
      <c r="C916" s="12" t="s">
        <v>48</v>
      </c>
      <c r="D916" s="12" t="s">
        <v>2588</v>
      </c>
      <c r="E916" s="12" t="s">
        <v>2588</v>
      </c>
      <c r="F916" s="12" t="s">
        <v>48</v>
      </c>
      <c r="G916" s="12" t="s">
        <v>2591</v>
      </c>
      <c r="H916" s="107" t="s">
        <v>2592</v>
      </c>
      <c r="I916" s="12" t="s">
        <v>53</v>
      </c>
      <c r="J916" s="12" t="s">
        <v>128</v>
      </c>
      <c r="K916" s="12" t="s">
        <v>294</v>
      </c>
      <c r="L916" s="12" t="s">
        <v>68</v>
      </c>
      <c r="M916" s="95">
        <v>46289</v>
      </c>
      <c r="N916" s="12" t="s">
        <v>71</v>
      </c>
      <c r="O916" s="96" t="s">
        <v>48</v>
      </c>
      <c r="P916" s="12"/>
      <c r="Q916" s="13">
        <v>0</v>
      </c>
      <c r="R916" s="12"/>
      <c r="S916" s="96">
        <v>0</v>
      </c>
      <c r="T916" s="12" t="s">
        <v>48</v>
      </c>
      <c r="U916" s="96">
        <v>0</v>
      </c>
      <c r="V916" s="96">
        <v>0</v>
      </c>
      <c r="W916" s="96">
        <v>0</v>
      </c>
      <c r="X916" s="14">
        <v>0</v>
      </c>
      <c r="Y916" s="14">
        <v>0</v>
      </c>
      <c r="Z916" s="15" t="s">
        <v>57</v>
      </c>
      <c r="AA916" s="12"/>
      <c r="AB916" s="12" t="s">
        <v>48</v>
      </c>
      <c r="AC916" s="12" t="s">
        <v>58</v>
      </c>
      <c r="AD916" s="12" t="s">
        <v>57</v>
      </c>
      <c r="AE916" s="12" t="s">
        <v>57</v>
      </c>
      <c r="AF916" s="12" t="s">
        <v>59</v>
      </c>
      <c r="AG916" s="96">
        <v>0</v>
      </c>
      <c r="AH916" s="12" t="s">
        <v>48</v>
      </c>
      <c r="AI916" s="12" t="s">
        <v>48</v>
      </c>
    </row>
    <row r="917" spans="2:35" ht="14.5" x14ac:dyDescent="0.35">
      <c r="B917" s="107" t="s">
        <v>772</v>
      </c>
      <c r="C917" s="12" t="s">
        <v>48</v>
      </c>
      <c r="D917" s="12" t="s">
        <v>2588</v>
      </c>
      <c r="E917" s="12" t="s">
        <v>2588</v>
      </c>
      <c r="F917" s="12" t="s">
        <v>48</v>
      </c>
      <c r="G917" s="94" t="s">
        <v>2593</v>
      </c>
      <c r="H917" s="107" t="s">
        <v>2594</v>
      </c>
      <c r="I917" s="12" t="s">
        <v>53</v>
      </c>
      <c r="J917" s="12" t="s">
        <v>54</v>
      </c>
      <c r="K917" s="12" t="s">
        <v>294</v>
      </c>
      <c r="L917" s="12" t="s">
        <v>68</v>
      </c>
      <c r="M917" s="95">
        <v>46073</v>
      </c>
      <c r="N917" s="12" t="s">
        <v>71</v>
      </c>
      <c r="O917" s="96" t="s">
        <v>48</v>
      </c>
      <c r="P917" s="12"/>
      <c r="Q917" s="17">
        <v>0</v>
      </c>
      <c r="R917" s="12" t="s">
        <v>56</v>
      </c>
      <c r="S917" s="96">
        <v>0</v>
      </c>
      <c r="T917" s="12" t="s">
        <v>48</v>
      </c>
      <c r="U917" s="24" t="s">
        <v>3</v>
      </c>
      <c r="V917" s="96">
        <v>2975</v>
      </c>
      <c r="W917" s="96">
        <v>0</v>
      </c>
      <c r="X917" s="16">
        <v>0</v>
      </c>
      <c r="Y917" s="16">
        <v>0</v>
      </c>
      <c r="Z917" s="15" t="s">
        <v>57</v>
      </c>
      <c r="AA917" s="12" t="s">
        <v>48</v>
      </c>
      <c r="AB917" s="12"/>
      <c r="AC917" s="12" t="s">
        <v>58</v>
      </c>
      <c r="AD917" s="12" t="s">
        <v>57</v>
      </c>
      <c r="AE917" s="12" t="s">
        <v>57</v>
      </c>
      <c r="AF917" s="12" t="s">
        <v>59</v>
      </c>
      <c r="AG917" s="118">
        <v>6</v>
      </c>
      <c r="AH917" s="12" t="s">
        <v>48</v>
      </c>
      <c r="AI917" s="12" t="s">
        <v>48</v>
      </c>
    </row>
    <row r="918" spans="2:35" ht="14.5" x14ac:dyDescent="0.35">
      <c r="B918" s="107" t="s">
        <v>2587</v>
      </c>
      <c r="C918" s="12" t="s">
        <v>48</v>
      </c>
      <c r="D918" s="12" t="s">
        <v>1933</v>
      </c>
      <c r="E918" s="12" t="s">
        <v>2588</v>
      </c>
      <c r="F918" s="12" t="s">
        <v>48</v>
      </c>
      <c r="G918" s="12" t="s">
        <v>2595</v>
      </c>
      <c r="H918" s="107" t="s">
        <v>2596</v>
      </c>
      <c r="I918" s="12" t="s">
        <v>78</v>
      </c>
      <c r="J918" s="12" t="s">
        <v>128</v>
      </c>
      <c r="K918" s="12" t="s">
        <v>67</v>
      </c>
      <c r="L918" s="12" t="s">
        <v>68</v>
      </c>
      <c r="M918" s="95">
        <v>46379</v>
      </c>
      <c r="N918" s="12" t="s">
        <v>71</v>
      </c>
      <c r="O918" s="96" t="s">
        <v>48</v>
      </c>
      <c r="P918" s="12"/>
      <c r="Q918" s="17">
        <v>0</v>
      </c>
      <c r="R918" s="12" t="s">
        <v>56</v>
      </c>
      <c r="S918" s="96">
        <v>0</v>
      </c>
      <c r="T918" s="12" t="s">
        <v>48</v>
      </c>
      <c r="U918" s="118">
        <v>1125</v>
      </c>
      <c r="V918" s="96">
        <v>0</v>
      </c>
      <c r="W918" s="96">
        <v>0</v>
      </c>
      <c r="X918" s="16">
        <v>0</v>
      </c>
      <c r="Y918" s="16">
        <v>0</v>
      </c>
      <c r="Z918" s="15" t="s">
        <v>57</v>
      </c>
      <c r="AA918" s="12" t="s">
        <v>48</v>
      </c>
      <c r="AB918" s="12"/>
      <c r="AC918" s="12" t="s">
        <v>58</v>
      </c>
      <c r="AD918" s="12" t="s">
        <v>2</v>
      </c>
      <c r="AE918" s="12" t="s">
        <v>2</v>
      </c>
      <c r="AF918" s="12" t="s">
        <v>59</v>
      </c>
      <c r="AG918" s="96">
        <v>0</v>
      </c>
      <c r="AH918" s="12" t="s">
        <v>48</v>
      </c>
      <c r="AI918" s="12" t="s">
        <v>48</v>
      </c>
    </row>
    <row r="919" spans="2:35" ht="14.5" x14ac:dyDescent="0.35">
      <c r="B919" s="107" t="s">
        <v>120</v>
      </c>
      <c r="C919" s="12" t="s">
        <v>48</v>
      </c>
      <c r="D919" s="12" t="s">
        <v>2588</v>
      </c>
      <c r="E919" s="12" t="s">
        <v>2588</v>
      </c>
      <c r="F919" s="12" t="s">
        <v>48</v>
      </c>
      <c r="G919" s="12" t="s">
        <v>2597</v>
      </c>
      <c r="H919" s="107" t="s">
        <v>2598</v>
      </c>
      <c r="I919" s="12" t="s">
        <v>78</v>
      </c>
      <c r="J919" s="12"/>
      <c r="K919" s="12" t="s">
        <v>67</v>
      </c>
      <c r="L919" s="12" t="s">
        <v>68</v>
      </c>
      <c r="M919" s="95">
        <v>46357</v>
      </c>
      <c r="N919" s="12" t="s">
        <v>71</v>
      </c>
      <c r="O919" s="96" t="s">
        <v>48</v>
      </c>
      <c r="P919" s="12"/>
      <c r="Q919" s="17">
        <v>0</v>
      </c>
      <c r="R919" s="12" t="s">
        <v>56</v>
      </c>
      <c r="S919" s="96">
        <v>0</v>
      </c>
      <c r="T919" s="12" t="s">
        <v>48</v>
      </c>
      <c r="U919" s="118" t="s">
        <v>3</v>
      </c>
      <c r="V919" s="96">
        <v>0</v>
      </c>
      <c r="W919" s="96">
        <v>5</v>
      </c>
      <c r="X919" s="16">
        <v>0</v>
      </c>
      <c r="Y919" s="16">
        <v>0</v>
      </c>
      <c r="Z919" s="15" t="s">
        <v>57</v>
      </c>
      <c r="AA919" s="12"/>
      <c r="AB919" s="12"/>
      <c r="AC919" s="12" t="s">
        <v>58</v>
      </c>
      <c r="AD919" s="12" t="s">
        <v>2</v>
      </c>
      <c r="AE919" s="12" t="s">
        <v>2</v>
      </c>
      <c r="AF919" s="12" t="s">
        <v>59</v>
      </c>
      <c r="AG919" s="96">
        <v>0</v>
      </c>
      <c r="AH919" s="12" t="s">
        <v>48</v>
      </c>
      <c r="AI919" s="12" t="s">
        <v>48</v>
      </c>
    </row>
    <row r="920" spans="2:35" ht="14.5" x14ac:dyDescent="0.35">
      <c r="B920" s="107" t="s">
        <v>2599</v>
      </c>
      <c r="C920" s="12" t="s">
        <v>48</v>
      </c>
      <c r="D920" s="12" t="s">
        <v>2588</v>
      </c>
      <c r="E920" s="12" t="s">
        <v>2588</v>
      </c>
      <c r="F920" s="12" t="s">
        <v>48</v>
      </c>
      <c r="G920" s="94" t="s">
        <v>2600</v>
      </c>
      <c r="H920" s="107" t="s">
        <v>2601</v>
      </c>
      <c r="I920" s="12" t="s">
        <v>78</v>
      </c>
      <c r="J920" s="12" t="s">
        <v>128</v>
      </c>
      <c r="K920" s="12" t="s">
        <v>294</v>
      </c>
      <c r="L920" s="12" t="s">
        <v>349</v>
      </c>
      <c r="M920" s="95">
        <v>45985</v>
      </c>
      <c r="N920" s="12" t="s">
        <v>72</v>
      </c>
      <c r="O920" s="96" t="s">
        <v>48</v>
      </c>
      <c r="P920" s="12"/>
      <c r="Q920" s="13">
        <f>X920</f>
        <v>878424.19</v>
      </c>
      <c r="R920" s="12" t="s">
        <v>72</v>
      </c>
      <c r="S920" s="96">
        <f>Q920/V920</f>
        <v>375.87684638425327</v>
      </c>
      <c r="T920" s="12" t="s">
        <v>48</v>
      </c>
      <c r="U920" s="96">
        <v>7713</v>
      </c>
      <c r="V920" s="96">
        <v>2337</v>
      </c>
      <c r="W920" s="96">
        <v>24</v>
      </c>
      <c r="X920" s="14">
        <v>878424.19</v>
      </c>
      <c r="Y920" s="14">
        <v>214139.24</v>
      </c>
      <c r="Z920" s="15" t="s">
        <v>57</v>
      </c>
      <c r="AA920" s="12" t="s">
        <v>48</v>
      </c>
      <c r="AB920" s="12" t="s">
        <v>48</v>
      </c>
      <c r="AC920" s="12" t="s">
        <v>58</v>
      </c>
      <c r="AD920" s="12" t="s">
        <v>57</v>
      </c>
      <c r="AE920" s="12" t="s">
        <v>57</v>
      </c>
      <c r="AF920" s="12" t="s">
        <v>59</v>
      </c>
      <c r="AG920" s="96">
        <v>10</v>
      </c>
      <c r="AH920" s="12" t="s">
        <v>48</v>
      </c>
      <c r="AI920" s="12" t="s">
        <v>48</v>
      </c>
    </row>
    <row r="921" spans="2:35" ht="15.65" customHeight="1" x14ac:dyDescent="0.35">
      <c r="B921" s="107" t="s">
        <v>2602</v>
      </c>
      <c r="C921" s="12" t="s">
        <v>48</v>
      </c>
      <c r="D921" s="12" t="s">
        <v>2588</v>
      </c>
      <c r="E921" s="12" t="s">
        <v>2588</v>
      </c>
      <c r="F921" s="12" t="s">
        <v>48</v>
      </c>
      <c r="G921" s="12" t="s">
        <v>2603</v>
      </c>
      <c r="H921" s="107" t="s">
        <v>2604</v>
      </c>
      <c r="I921" s="12" t="s">
        <v>78</v>
      </c>
      <c r="J921" s="12" t="s">
        <v>128</v>
      </c>
      <c r="K921" s="12" t="s">
        <v>67</v>
      </c>
      <c r="L921" s="12" t="s">
        <v>614</v>
      </c>
      <c r="M921" s="95">
        <v>45799</v>
      </c>
      <c r="N921" s="12" t="s">
        <v>72</v>
      </c>
      <c r="O921" s="96" t="s">
        <v>48</v>
      </c>
      <c r="P921" s="12"/>
      <c r="Q921" s="13">
        <f>X921</f>
        <v>413332.96</v>
      </c>
      <c r="R921" s="12" t="s">
        <v>72</v>
      </c>
      <c r="S921" s="96">
        <f>Q921/V921</f>
        <v>348.80418565400845</v>
      </c>
      <c r="T921" s="12" t="s">
        <v>48</v>
      </c>
      <c r="U921" s="96">
        <v>0</v>
      </c>
      <c r="V921" s="96">
        <v>1185</v>
      </c>
      <c r="W921" s="96">
        <v>0</v>
      </c>
      <c r="X921" s="14">
        <v>413332.96</v>
      </c>
      <c r="Y921" s="14">
        <v>408959.89</v>
      </c>
      <c r="Z921" s="15" t="s">
        <v>57</v>
      </c>
      <c r="AA921" s="12" t="s">
        <v>48</v>
      </c>
      <c r="AB921" s="12" t="s">
        <v>48</v>
      </c>
      <c r="AC921" s="12" t="s">
        <v>58</v>
      </c>
      <c r="AD921" s="12" t="s">
        <v>57</v>
      </c>
      <c r="AE921" s="12" t="s">
        <v>57</v>
      </c>
      <c r="AF921" s="12" t="s">
        <v>80</v>
      </c>
      <c r="AG921" s="96">
        <v>3</v>
      </c>
      <c r="AH921" s="12" t="s">
        <v>48</v>
      </c>
      <c r="AI921" s="12" t="s">
        <v>48</v>
      </c>
    </row>
    <row r="922" spans="2:35" ht="14.5" x14ac:dyDescent="0.35">
      <c r="B922" s="107" t="s">
        <v>2571</v>
      </c>
      <c r="C922" s="12" t="s">
        <v>48</v>
      </c>
      <c r="D922" s="12" t="s">
        <v>2588</v>
      </c>
      <c r="E922" s="12" t="s">
        <v>2588</v>
      </c>
      <c r="F922" s="12" t="s">
        <v>48</v>
      </c>
      <c r="G922" s="94" t="s">
        <v>2605</v>
      </c>
      <c r="H922" s="107" t="s">
        <v>2573</v>
      </c>
      <c r="I922" s="12" t="s">
        <v>78</v>
      </c>
      <c r="J922" s="12" t="s">
        <v>54</v>
      </c>
      <c r="K922" s="12" t="s">
        <v>67</v>
      </c>
      <c r="L922" s="12" t="s">
        <v>119</v>
      </c>
      <c r="M922" s="95">
        <v>44937</v>
      </c>
      <c r="N922" s="12" t="s">
        <v>72</v>
      </c>
      <c r="O922" s="96" t="s">
        <v>48</v>
      </c>
      <c r="P922" s="12"/>
      <c r="Q922" s="13">
        <f>X922</f>
        <v>411086.86000000004</v>
      </c>
      <c r="R922" s="12" t="s">
        <v>72</v>
      </c>
      <c r="S922" s="96">
        <f>Q922/V922</f>
        <v>150.63644558446319</v>
      </c>
      <c r="T922" s="12" t="s">
        <v>48</v>
      </c>
      <c r="U922" s="96">
        <v>0</v>
      </c>
      <c r="V922" s="96">
        <v>2729</v>
      </c>
      <c r="W922" s="96">
        <v>2</v>
      </c>
      <c r="X922" s="14">
        <v>411086.86000000004</v>
      </c>
      <c r="Y922" s="14">
        <v>0</v>
      </c>
      <c r="Z922" s="15" t="s">
        <v>57</v>
      </c>
      <c r="AA922" s="12" t="s">
        <v>48</v>
      </c>
      <c r="AB922" s="12" t="s">
        <v>48</v>
      </c>
      <c r="AC922" s="12" t="s">
        <v>58</v>
      </c>
      <c r="AD922" s="12" t="s">
        <v>73</v>
      </c>
      <c r="AE922" s="12" t="s">
        <v>73</v>
      </c>
      <c r="AF922" s="12" t="s">
        <v>59</v>
      </c>
      <c r="AG922" s="96">
        <v>1</v>
      </c>
      <c r="AH922" s="12" t="s">
        <v>48</v>
      </c>
      <c r="AI922" s="12" t="s">
        <v>48</v>
      </c>
    </row>
    <row r="923" spans="2:35" ht="14.5" x14ac:dyDescent="0.35">
      <c r="B923" s="12" t="s">
        <v>66</v>
      </c>
      <c r="C923" s="12" t="s">
        <v>48</v>
      </c>
      <c r="D923" s="12" t="s">
        <v>102</v>
      </c>
      <c r="E923" s="12" t="s">
        <v>2606</v>
      </c>
      <c r="F923" s="120" t="s">
        <v>2607</v>
      </c>
      <c r="G923" s="94" t="s">
        <v>2608</v>
      </c>
      <c r="H923" s="12" t="s">
        <v>2609</v>
      </c>
      <c r="I923" s="12" t="s">
        <v>89</v>
      </c>
      <c r="J923" s="12" t="s">
        <v>66</v>
      </c>
      <c r="K923" s="12" t="s">
        <v>67</v>
      </c>
      <c r="L923" s="12" t="s">
        <v>68</v>
      </c>
      <c r="M923" s="95">
        <v>46367</v>
      </c>
      <c r="N923" s="12" t="s">
        <v>71</v>
      </c>
      <c r="O923" s="96">
        <v>1750</v>
      </c>
      <c r="P923" s="12" t="s">
        <v>90</v>
      </c>
      <c r="Q923" s="17">
        <v>1420000</v>
      </c>
      <c r="R923" s="12" t="s">
        <v>56</v>
      </c>
      <c r="S923" s="96">
        <f>Q923/V923</f>
        <v>811.42857142857144</v>
      </c>
      <c r="T923" s="12" t="s">
        <v>48</v>
      </c>
      <c r="U923" s="17" t="s">
        <v>3</v>
      </c>
      <c r="V923" s="96">
        <f>O923</f>
        <v>1750</v>
      </c>
      <c r="W923" s="96">
        <v>89</v>
      </c>
      <c r="X923" s="16">
        <v>59568.56</v>
      </c>
      <c r="Y923" s="16">
        <v>11302.64</v>
      </c>
      <c r="Z923" s="15" t="s">
        <v>58</v>
      </c>
      <c r="AA923" s="12" t="s">
        <v>58</v>
      </c>
      <c r="AB923" s="12" t="s">
        <v>158</v>
      </c>
      <c r="AC923" s="12" t="s">
        <v>57</v>
      </c>
      <c r="AD923" s="12" t="s">
        <v>57</v>
      </c>
      <c r="AE923" s="12" t="s">
        <v>57</v>
      </c>
      <c r="AF923" s="12" t="s">
        <v>59</v>
      </c>
      <c r="AG923" s="96">
        <v>8</v>
      </c>
      <c r="AH923" s="12" t="s">
        <v>48</v>
      </c>
      <c r="AI923" s="12" t="s">
        <v>48</v>
      </c>
    </row>
    <row r="924" spans="2:35" ht="14.5" x14ac:dyDescent="0.35">
      <c r="B924" s="107" t="s">
        <v>2610</v>
      </c>
      <c r="C924" s="12" t="s">
        <v>48</v>
      </c>
      <c r="D924" s="12" t="s">
        <v>487</v>
      </c>
      <c r="E924" s="12" t="s">
        <v>2606</v>
      </c>
      <c r="F924" s="12" t="s">
        <v>48</v>
      </c>
      <c r="G924" s="94" t="s">
        <v>2611</v>
      </c>
      <c r="H924" s="107" t="s">
        <v>2612</v>
      </c>
      <c r="I924" s="12" t="s">
        <v>78</v>
      </c>
      <c r="J924" s="12" t="s">
        <v>128</v>
      </c>
      <c r="K924" s="12" t="s">
        <v>55</v>
      </c>
      <c r="L924" s="12"/>
      <c r="M924" s="95" t="s">
        <v>48</v>
      </c>
      <c r="N924" s="12"/>
      <c r="O924" s="96" t="s">
        <v>48</v>
      </c>
      <c r="P924" s="12"/>
      <c r="Q924" s="13">
        <v>0</v>
      </c>
      <c r="R924" s="12"/>
      <c r="S924" s="96">
        <v>0</v>
      </c>
      <c r="T924" s="12" t="s">
        <v>48</v>
      </c>
      <c r="U924" s="96">
        <v>0</v>
      </c>
      <c r="V924" s="96">
        <v>357</v>
      </c>
      <c r="W924" s="96">
        <v>3</v>
      </c>
      <c r="X924" s="14">
        <v>415.37</v>
      </c>
      <c r="Y924" s="14">
        <v>0</v>
      </c>
      <c r="Z924" s="15" t="s">
        <v>57</v>
      </c>
      <c r="AA924" s="12" t="s">
        <v>48</v>
      </c>
      <c r="AB924" s="12" t="s">
        <v>48</v>
      </c>
      <c r="AC924" s="12" t="s">
        <v>57</v>
      </c>
      <c r="AD924" s="12" t="s">
        <v>57</v>
      </c>
      <c r="AE924" s="12" t="s">
        <v>57</v>
      </c>
      <c r="AF924" s="12" t="s">
        <v>59</v>
      </c>
      <c r="AG924" s="96">
        <v>2</v>
      </c>
      <c r="AH924" s="12" t="s">
        <v>48</v>
      </c>
      <c r="AI924" s="12" t="s">
        <v>48</v>
      </c>
    </row>
    <row r="925" spans="2:35" ht="14.5" x14ac:dyDescent="0.35">
      <c r="B925" s="107" t="s">
        <v>2613</v>
      </c>
      <c r="C925" s="12" t="s">
        <v>48</v>
      </c>
      <c r="D925" s="12" t="s">
        <v>102</v>
      </c>
      <c r="E925" s="12" t="s">
        <v>2606</v>
      </c>
      <c r="F925" s="12" t="s">
        <v>48</v>
      </c>
      <c r="G925" s="94" t="s">
        <v>2614</v>
      </c>
      <c r="H925" s="107" t="s">
        <v>2615</v>
      </c>
      <c r="I925" s="12" t="s">
        <v>53</v>
      </c>
      <c r="J925" s="12" t="s">
        <v>128</v>
      </c>
      <c r="K925" s="12" t="s">
        <v>294</v>
      </c>
      <c r="L925" s="12" t="s">
        <v>68</v>
      </c>
      <c r="M925" s="95">
        <v>46234</v>
      </c>
      <c r="N925" s="12" t="s">
        <v>71</v>
      </c>
      <c r="O925" s="96" t="s">
        <v>48</v>
      </c>
      <c r="P925" s="12"/>
      <c r="Q925" s="17">
        <v>0</v>
      </c>
      <c r="R925" s="12" t="s">
        <v>56</v>
      </c>
      <c r="S925" s="96">
        <v>0</v>
      </c>
      <c r="T925" s="12" t="s">
        <v>48</v>
      </c>
      <c r="U925" s="118">
        <v>193</v>
      </c>
      <c r="V925" s="96">
        <v>0</v>
      </c>
      <c r="W925" s="96">
        <v>0</v>
      </c>
      <c r="X925" s="14">
        <v>0</v>
      </c>
      <c r="Y925" s="14">
        <v>0</v>
      </c>
      <c r="Z925" s="15" t="s">
        <v>57</v>
      </c>
      <c r="AA925" s="12" t="s">
        <v>48</v>
      </c>
      <c r="AB925" s="12"/>
      <c r="AC925" s="12" t="s">
        <v>57</v>
      </c>
      <c r="AD925" s="12" t="s">
        <v>73</v>
      </c>
      <c r="AE925" s="12" t="s">
        <v>73</v>
      </c>
      <c r="AF925" s="12" t="s">
        <v>59</v>
      </c>
      <c r="AG925" s="96">
        <v>0</v>
      </c>
      <c r="AH925" s="12" t="s">
        <v>48</v>
      </c>
      <c r="AI925" s="12" t="s">
        <v>48</v>
      </c>
    </row>
    <row r="926" spans="2:35" ht="14.5" x14ac:dyDescent="0.35">
      <c r="B926" s="107" t="s">
        <v>2616</v>
      </c>
      <c r="C926" s="12" t="s">
        <v>48</v>
      </c>
      <c r="D926" s="12" t="s">
        <v>49</v>
      </c>
      <c r="E926" s="12" t="s">
        <v>2617</v>
      </c>
      <c r="F926" s="12" t="s">
        <v>48</v>
      </c>
      <c r="G926" s="94" t="s">
        <v>2618</v>
      </c>
      <c r="H926" s="107" t="s">
        <v>2619</v>
      </c>
      <c r="I926" s="12" t="s">
        <v>53</v>
      </c>
      <c r="J926" s="12" t="s">
        <v>128</v>
      </c>
      <c r="K926" s="12" t="s">
        <v>67</v>
      </c>
      <c r="L926" s="12" t="s">
        <v>68</v>
      </c>
      <c r="M926" s="95">
        <v>47330</v>
      </c>
      <c r="N926" s="12" t="s">
        <v>71</v>
      </c>
      <c r="O926" s="96" t="s">
        <v>48</v>
      </c>
      <c r="P926" s="12"/>
      <c r="Q926" s="13">
        <v>254466.75</v>
      </c>
      <c r="R926" s="12" t="s">
        <v>56</v>
      </c>
      <c r="S926" s="96">
        <f>Q926/V926</f>
        <v>252.19697720515362</v>
      </c>
      <c r="T926" s="12" t="s">
        <v>48</v>
      </c>
      <c r="U926" s="96" t="s">
        <v>3</v>
      </c>
      <c r="V926" s="96">
        <v>1009</v>
      </c>
      <c r="W926" s="96">
        <v>4</v>
      </c>
      <c r="X926" s="14">
        <v>2769.9300000000003</v>
      </c>
      <c r="Y926" s="14">
        <v>1445.5100000000002</v>
      </c>
      <c r="Z926" s="15" t="s">
        <v>57</v>
      </c>
      <c r="AA926" s="12" t="s">
        <v>48</v>
      </c>
      <c r="AB926" s="12" t="s">
        <v>48</v>
      </c>
      <c r="AC926" s="12" t="s">
        <v>57</v>
      </c>
      <c r="AD926" s="12" t="s">
        <v>2</v>
      </c>
      <c r="AE926" s="12" t="s">
        <v>2</v>
      </c>
      <c r="AF926" s="12" t="s">
        <v>80</v>
      </c>
      <c r="AG926" s="118">
        <v>0</v>
      </c>
      <c r="AH926" s="12" t="s">
        <v>48</v>
      </c>
      <c r="AI926" s="12" t="s">
        <v>48</v>
      </c>
    </row>
    <row r="927" spans="2:35" ht="14.5" x14ac:dyDescent="0.35">
      <c r="B927" s="107" t="s">
        <v>2616</v>
      </c>
      <c r="C927" s="12" t="s">
        <v>48</v>
      </c>
      <c r="D927" s="12" t="s">
        <v>49</v>
      </c>
      <c r="E927" s="12" t="s">
        <v>2620</v>
      </c>
      <c r="F927" s="12" t="s">
        <v>48</v>
      </c>
      <c r="G927" s="12" t="s">
        <v>2621</v>
      </c>
      <c r="H927" s="107" t="s">
        <v>2619</v>
      </c>
      <c r="I927" s="12" t="s">
        <v>78</v>
      </c>
      <c r="J927" s="12" t="s">
        <v>128</v>
      </c>
      <c r="K927" s="12" t="s">
        <v>55</v>
      </c>
      <c r="L927" s="12"/>
      <c r="M927" s="95" t="s">
        <v>48</v>
      </c>
      <c r="N927" s="12"/>
      <c r="O927" s="96" t="s">
        <v>48</v>
      </c>
      <c r="P927" s="12"/>
      <c r="Q927" s="13">
        <v>0</v>
      </c>
      <c r="R927" s="12"/>
      <c r="S927" s="96">
        <v>0</v>
      </c>
      <c r="T927" s="12" t="s">
        <v>48</v>
      </c>
      <c r="U927" s="96">
        <v>0</v>
      </c>
      <c r="V927" s="96">
        <v>0</v>
      </c>
      <c r="W927" s="96">
        <v>0</v>
      </c>
      <c r="X927" s="14">
        <v>0</v>
      </c>
      <c r="Y927" s="14">
        <v>0</v>
      </c>
      <c r="Z927" s="15" t="s">
        <v>57</v>
      </c>
      <c r="AA927" s="12" t="s">
        <v>48</v>
      </c>
      <c r="AB927" s="12" t="s">
        <v>48</v>
      </c>
      <c r="AC927" s="12" t="s">
        <v>57</v>
      </c>
      <c r="AD927" s="12" t="s">
        <v>57</v>
      </c>
      <c r="AE927" s="12" t="s">
        <v>57</v>
      </c>
      <c r="AF927" s="12" t="s">
        <v>245</v>
      </c>
      <c r="AG927" s="96">
        <v>0</v>
      </c>
      <c r="AH927" s="12" t="s">
        <v>48</v>
      </c>
      <c r="AI927" s="12" t="s">
        <v>48</v>
      </c>
    </row>
    <row r="928" spans="2:35" ht="14.5" x14ac:dyDescent="0.35">
      <c r="B928" s="107" t="s">
        <v>2622</v>
      </c>
      <c r="C928" s="12" t="s">
        <v>48</v>
      </c>
      <c r="D928" s="12" t="s">
        <v>49</v>
      </c>
      <c r="E928" s="12" t="s">
        <v>2620</v>
      </c>
      <c r="F928" s="12" t="s">
        <v>48</v>
      </c>
      <c r="G928" s="94" t="s">
        <v>2623</v>
      </c>
      <c r="H928" s="107" t="s">
        <v>2624</v>
      </c>
      <c r="I928" s="12" t="s">
        <v>78</v>
      </c>
      <c r="J928" s="12" t="s">
        <v>128</v>
      </c>
      <c r="K928" s="12" t="s">
        <v>294</v>
      </c>
      <c r="L928" s="12" t="s">
        <v>119</v>
      </c>
      <c r="M928" s="95">
        <v>45055</v>
      </c>
      <c r="N928" s="12" t="s">
        <v>72</v>
      </c>
      <c r="O928" s="96" t="s">
        <v>48</v>
      </c>
      <c r="P928" s="12"/>
      <c r="Q928" s="13">
        <f>X928</f>
        <v>110094</v>
      </c>
      <c r="R928" s="12" t="s">
        <v>72</v>
      </c>
      <c r="S928" s="96">
        <f>Q928/V928</f>
        <v>182.88039867109634</v>
      </c>
      <c r="T928" s="12" t="s">
        <v>48</v>
      </c>
      <c r="U928" s="13">
        <v>1176</v>
      </c>
      <c r="V928" s="96">
        <v>602</v>
      </c>
      <c r="W928" s="96">
        <v>0</v>
      </c>
      <c r="X928" s="18">
        <v>110094</v>
      </c>
      <c r="Y928" s="18">
        <v>0</v>
      </c>
      <c r="Z928" s="16" t="s">
        <v>58</v>
      </c>
      <c r="AA928" s="12" t="s">
        <v>48</v>
      </c>
      <c r="AB928" s="12" t="s">
        <v>48</v>
      </c>
      <c r="AC928" s="12" t="s">
        <v>57</v>
      </c>
      <c r="AD928" s="12" t="s">
        <v>57</v>
      </c>
      <c r="AE928" s="12" t="s">
        <v>57</v>
      </c>
      <c r="AF928" s="12" t="s">
        <v>245</v>
      </c>
      <c r="AG928" s="96">
        <v>3</v>
      </c>
      <c r="AH928" s="12" t="s">
        <v>48</v>
      </c>
      <c r="AI928" s="12" t="s">
        <v>48</v>
      </c>
    </row>
    <row r="929" spans="2:35" ht="14.5" x14ac:dyDescent="0.35">
      <c r="B929" s="107" t="s">
        <v>2625</v>
      </c>
      <c r="C929" s="12" t="s">
        <v>48</v>
      </c>
      <c r="D929" s="12" t="s">
        <v>525</v>
      </c>
      <c r="E929" s="12" t="s">
        <v>2626</v>
      </c>
      <c r="F929" s="12" t="s">
        <v>48</v>
      </c>
      <c r="G929" s="12" t="s">
        <v>2627</v>
      </c>
      <c r="H929" s="107" t="s">
        <v>2628</v>
      </c>
      <c r="I929" s="12" t="s">
        <v>78</v>
      </c>
      <c r="J929" s="12" t="s">
        <v>79</v>
      </c>
      <c r="K929" s="12" t="s">
        <v>55</v>
      </c>
      <c r="L929" s="12"/>
      <c r="M929" s="118" t="s">
        <v>48</v>
      </c>
      <c r="N929" s="12"/>
      <c r="O929" s="96" t="s">
        <v>48</v>
      </c>
      <c r="P929" s="12"/>
      <c r="Q929" s="13">
        <v>1000</v>
      </c>
      <c r="R929" s="12" t="s">
        <v>56</v>
      </c>
      <c r="S929" s="96">
        <v>0</v>
      </c>
      <c r="T929" s="12" t="s">
        <v>48</v>
      </c>
      <c r="U929" s="13">
        <v>0</v>
      </c>
      <c r="V929" s="96">
        <v>0</v>
      </c>
      <c r="W929" s="96">
        <v>0</v>
      </c>
      <c r="X929" s="14">
        <v>0</v>
      </c>
      <c r="Y929" s="14">
        <v>0</v>
      </c>
      <c r="Z929" s="15" t="s">
        <v>57</v>
      </c>
      <c r="AA929" s="12" t="s">
        <v>48</v>
      </c>
      <c r="AB929" s="12" t="s">
        <v>48</v>
      </c>
      <c r="AC929" s="12" t="s">
        <v>58</v>
      </c>
      <c r="AD929" s="12" t="s">
        <v>57</v>
      </c>
      <c r="AE929" s="12" t="s">
        <v>57</v>
      </c>
      <c r="AF929" s="12" t="s">
        <v>80</v>
      </c>
      <c r="AG929" s="96">
        <v>0</v>
      </c>
      <c r="AH929" s="12" t="s">
        <v>48</v>
      </c>
      <c r="AI929" s="12" t="s">
        <v>48</v>
      </c>
    </row>
    <row r="930" spans="2:35" ht="14.5" x14ac:dyDescent="0.35">
      <c r="B930" s="12" t="s">
        <v>66</v>
      </c>
      <c r="C930" s="12" t="s">
        <v>48</v>
      </c>
      <c r="D930" s="12" t="s">
        <v>62</v>
      </c>
      <c r="E930" s="12" t="s">
        <v>2629</v>
      </c>
      <c r="F930" s="130" t="s">
        <v>2630</v>
      </c>
      <c r="G930" s="94" t="s">
        <v>2631</v>
      </c>
      <c r="H930" s="12" t="s">
        <v>2632</v>
      </c>
      <c r="I930" s="12" t="s">
        <v>89</v>
      </c>
      <c r="J930" s="12" t="s">
        <v>66</v>
      </c>
      <c r="K930" s="12" t="s">
        <v>67</v>
      </c>
      <c r="L930" s="12" t="s">
        <v>68</v>
      </c>
      <c r="M930" s="95">
        <v>46202</v>
      </c>
      <c r="N930" s="12" t="s">
        <v>71</v>
      </c>
      <c r="O930" s="96">
        <v>4434</v>
      </c>
      <c r="P930" s="12" t="s">
        <v>90</v>
      </c>
      <c r="Q930" s="17"/>
      <c r="R930" s="12" t="s">
        <v>56</v>
      </c>
      <c r="S930" s="96">
        <f>Q930/V930</f>
        <v>0</v>
      </c>
      <c r="T930" s="12" t="s">
        <v>48</v>
      </c>
      <c r="U930" s="17" t="s">
        <v>3</v>
      </c>
      <c r="V930" s="96">
        <f t="shared" ref="V930:V935" si="32">O930</f>
        <v>4434</v>
      </c>
      <c r="W930" s="96">
        <v>23</v>
      </c>
      <c r="X930" s="16">
        <v>10137.370000000001</v>
      </c>
      <c r="Y930" s="16">
        <v>4253.01</v>
      </c>
      <c r="Z930" s="15" t="s">
        <v>57</v>
      </c>
      <c r="AA930" s="12" t="s">
        <v>58</v>
      </c>
      <c r="AB930" s="12" t="s">
        <v>91</v>
      </c>
      <c r="AC930" s="12" t="s">
        <v>58</v>
      </c>
      <c r="AD930" s="12" t="s">
        <v>57</v>
      </c>
      <c r="AE930" s="12" t="s">
        <v>58</v>
      </c>
      <c r="AF930" s="12" t="s">
        <v>80</v>
      </c>
      <c r="AG930" s="96">
        <v>23</v>
      </c>
      <c r="AH930" s="12" t="s">
        <v>48</v>
      </c>
      <c r="AI930" s="12" t="s">
        <v>48</v>
      </c>
    </row>
    <row r="931" spans="2:35" ht="14.5" x14ac:dyDescent="0.35">
      <c r="B931" s="12" t="s">
        <v>66</v>
      </c>
      <c r="C931" s="12" t="s">
        <v>48</v>
      </c>
      <c r="D931" s="12" t="s">
        <v>62</v>
      </c>
      <c r="E931" s="12" t="s">
        <v>2629</v>
      </c>
      <c r="F931" s="130" t="s">
        <v>2630</v>
      </c>
      <c r="G931" s="94" t="s">
        <v>2633</v>
      </c>
      <c r="H931" s="12" t="s">
        <v>2632</v>
      </c>
      <c r="I931" s="12" t="s">
        <v>89</v>
      </c>
      <c r="J931" s="12" t="s">
        <v>66</v>
      </c>
      <c r="K931" s="12" t="s">
        <v>67</v>
      </c>
      <c r="L931" s="12" t="s">
        <v>68</v>
      </c>
      <c r="M931" s="95">
        <v>46374</v>
      </c>
      <c r="N931" s="12" t="s">
        <v>71</v>
      </c>
      <c r="O931" s="96">
        <v>2269</v>
      </c>
      <c r="P931" s="12" t="s">
        <v>90</v>
      </c>
      <c r="Q931" s="17"/>
      <c r="R931" s="12" t="s">
        <v>56</v>
      </c>
      <c r="S931" s="96">
        <f>Q931/V931</f>
        <v>0</v>
      </c>
      <c r="T931" s="12" t="s">
        <v>48</v>
      </c>
      <c r="U931" s="17" t="s">
        <v>3</v>
      </c>
      <c r="V931" s="96">
        <f t="shared" si="32"/>
        <v>2269</v>
      </c>
      <c r="W931" s="96">
        <v>29</v>
      </c>
      <c r="X931" s="16">
        <v>4884.54</v>
      </c>
      <c r="Y931" s="16">
        <v>4064.08</v>
      </c>
      <c r="Z931" s="15" t="s">
        <v>57</v>
      </c>
      <c r="AA931" s="12" t="s">
        <v>58</v>
      </c>
      <c r="AB931" s="12" t="s">
        <v>91</v>
      </c>
      <c r="AC931" s="12" t="s">
        <v>58</v>
      </c>
      <c r="AD931" s="12" t="s">
        <v>57</v>
      </c>
      <c r="AE931" s="12" t="s">
        <v>58</v>
      </c>
      <c r="AF931" s="12" t="s">
        <v>80</v>
      </c>
      <c r="AG931" s="96">
        <v>14</v>
      </c>
      <c r="AH931" s="12" t="s">
        <v>48</v>
      </c>
      <c r="AI931" s="12" t="s">
        <v>48</v>
      </c>
    </row>
    <row r="932" spans="2:35" ht="14.5" x14ac:dyDescent="0.35">
      <c r="B932" s="12" t="s">
        <v>66</v>
      </c>
      <c r="C932" s="12" t="s">
        <v>48</v>
      </c>
      <c r="D932" s="12" t="s">
        <v>62</v>
      </c>
      <c r="E932" s="12" t="s">
        <v>2629</v>
      </c>
      <c r="F932" s="130" t="s">
        <v>2630</v>
      </c>
      <c r="G932" s="94" t="s">
        <v>2634</v>
      </c>
      <c r="H932" s="12" t="s">
        <v>2632</v>
      </c>
      <c r="I932" s="12" t="s">
        <v>89</v>
      </c>
      <c r="J932" s="12" t="s">
        <v>66</v>
      </c>
      <c r="K932" s="12" t="s">
        <v>67</v>
      </c>
      <c r="L932" s="12" t="s">
        <v>68</v>
      </c>
      <c r="M932" s="95">
        <v>46374</v>
      </c>
      <c r="N932" s="12" t="s">
        <v>71</v>
      </c>
      <c r="O932" s="96">
        <v>6201</v>
      </c>
      <c r="P932" s="12" t="s">
        <v>90</v>
      </c>
      <c r="Q932" s="17"/>
      <c r="R932" s="12" t="s">
        <v>56</v>
      </c>
      <c r="S932" s="96">
        <f>Q932/V932</f>
        <v>0</v>
      </c>
      <c r="T932" s="12" t="s">
        <v>48</v>
      </c>
      <c r="U932" s="17" t="s">
        <v>3</v>
      </c>
      <c r="V932" s="96">
        <f t="shared" si="32"/>
        <v>6201</v>
      </c>
      <c r="W932" s="96">
        <v>49</v>
      </c>
      <c r="X932" s="16">
        <v>152306.9</v>
      </c>
      <c r="Y932" s="16">
        <v>1226.8599999999999</v>
      </c>
      <c r="Z932" s="15" t="s">
        <v>57</v>
      </c>
      <c r="AA932" s="12" t="s">
        <v>58</v>
      </c>
      <c r="AB932" s="12" t="s">
        <v>91</v>
      </c>
      <c r="AC932" s="12" t="s">
        <v>58</v>
      </c>
      <c r="AD932" s="12" t="s">
        <v>57</v>
      </c>
      <c r="AE932" s="12" t="s">
        <v>58</v>
      </c>
      <c r="AF932" s="12" t="s">
        <v>80</v>
      </c>
      <c r="AG932" s="96">
        <v>38</v>
      </c>
      <c r="AH932" s="12" t="s">
        <v>48</v>
      </c>
      <c r="AI932" s="12" t="s">
        <v>48</v>
      </c>
    </row>
    <row r="933" spans="2:35" ht="14.5" x14ac:dyDescent="0.35">
      <c r="B933" s="12" t="s">
        <v>66</v>
      </c>
      <c r="C933" s="12" t="s">
        <v>48</v>
      </c>
      <c r="D933" s="12" t="s">
        <v>75</v>
      </c>
      <c r="E933" s="12" t="s">
        <v>2629</v>
      </c>
      <c r="F933" s="120" t="s">
        <v>2635</v>
      </c>
      <c r="G933" s="94" t="s">
        <v>2636</v>
      </c>
      <c r="H933" s="12" t="s">
        <v>2637</v>
      </c>
      <c r="I933" s="12" t="s">
        <v>89</v>
      </c>
      <c r="J933" s="12" t="s">
        <v>66</v>
      </c>
      <c r="K933" s="12" t="s">
        <v>67</v>
      </c>
      <c r="L933" s="12" t="s">
        <v>84</v>
      </c>
      <c r="M933" s="95">
        <v>45016</v>
      </c>
      <c r="N933" s="12" t="s">
        <v>72</v>
      </c>
      <c r="O933" s="96">
        <v>3153</v>
      </c>
      <c r="P933" s="12" t="s">
        <v>90</v>
      </c>
      <c r="Q933" s="17">
        <f>X933</f>
        <v>6731188.0999999996</v>
      </c>
      <c r="R933" s="12" t="s">
        <v>72</v>
      </c>
      <c r="S933" s="96">
        <v>3153</v>
      </c>
      <c r="T933" s="12" t="s">
        <v>48</v>
      </c>
      <c r="U933" s="96" t="s">
        <v>3</v>
      </c>
      <c r="V933" s="96">
        <f t="shared" si="32"/>
        <v>3153</v>
      </c>
      <c r="W933" s="96">
        <v>24</v>
      </c>
      <c r="X933" s="16">
        <v>6731188.0999999996</v>
      </c>
      <c r="Y933" s="16">
        <v>62568.959999999999</v>
      </c>
      <c r="Z933" s="15" t="s">
        <v>58</v>
      </c>
      <c r="AA933" s="12" t="s">
        <v>58</v>
      </c>
      <c r="AB933" s="12" t="s">
        <v>140</v>
      </c>
      <c r="AC933" s="12" t="s">
        <v>57</v>
      </c>
      <c r="AD933" s="12" t="s">
        <v>58</v>
      </c>
      <c r="AE933" s="12" t="s">
        <v>57</v>
      </c>
      <c r="AF933" s="12" t="s">
        <v>80</v>
      </c>
      <c r="AG933" s="96">
        <v>23</v>
      </c>
      <c r="AH933" s="12" t="s">
        <v>48</v>
      </c>
      <c r="AI933" s="12" t="s">
        <v>48</v>
      </c>
    </row>
    <row r="934" spans="2:35" ht="14.5" x14ac:dyDescent="0.35">
      <c r="B934" s="12" t="s">
        <v>66</v>
      </c>
      <c r="C934" s="12" t="s">
        <v>48</v>
      </c>
      <c r="D934" s="12" t="s">
        <v>75</v>
      </c>
      <c r="E934" s="12" t="s">
        <v>2629</v>
      </c>
      <c r="F934" s="136" t="s">
        <v>2638</v>
      </c>
      <c r="G934" s="94" t="s">
        <v>2639</v>
      </c>
      <c r="H934" s="12" t="s">
        <v>2640</v>
      </c>
      <c r="I934" s="12" t="s">
        <v>89</v>
      </c>
      <c r="J934" s="12" t="s">
        <v>66</v>
      </c>
      <c r="K934" s="12" t="s">
        <v>67</v>
      </c>
      <c r="L934" s="12" t="s">
        <v>119</v>
      </c>
      <c r="M934" s="95">
        <v>45653</v>
      </c>
      <c r="N934" s="12" t="s">
        <v>72</v>
      </c>
      <c r="O934" s="96">
        <v>2407</v>
      </c>
      <c r="P934" s="12" t="s">
        <v>90</v>
      </c>
      <c r="Q934" s="17">
        <f>X934</f>
        <v>2852396.51</v>
      </c>
      <c r="R934" s="12" t="s">
        <v>72</v>
      </c>
      <c r="S934" s="96">
        <f t="shared" ref="S934:S939" si="33">Q934/V934</f>
        <v>1185.0421728292479</v>
      </c>
      <c r="T934" s="12" t="s">
        <v>48</v>
      </c>
      <c r="U934" s="96">
        <v>6466</v>
      </c>
      <c r="V934" s="96">
        <f t="shared" si="32"/>
        <v>2407</v>
      </c>
      <c r="W934" s="96">
        <v>3</v>
      </c>
      <c r="X934" s="16">
        <v>2852396.51</v>
      </c>
      <c r="Y934" s="16">
        <v>0</v>
      </c>
      <c r="Z934" s="15" t="s">
        <v>58</v>
      </c>
      <c r="AA934" s="12" t="s">
        <v>58</v>
      </c>
      <c r="AB934" s="12" t="s">
        <v>91</v>
      </c>
      <c r="AC934" s="12" t="s">
        <v>57</v>
      </c>
      <c r="AD934" s="12" t="s">
        <v>57</v>
      </c>
      <c r="AE934" s="12" t="s">
        <v>57</v>
      </c>
      <c r="AF934" s="12" t="s">
        <v>80</v>
      </c>
      <c r="AG934" s="96">
        <v>12</v>
      </c>
      <c r="AH934" s="12" t="s">
        <v>48</v>
      </c>
      <c r="AI934" s="12" t="s">
        <v>48</v>
      </c>
    </row>
    <row r="935" spans="2:35" ht="14.5" x14ac:dyDescent="0.35">
      <c r="B935" s="12" t="s">
        <v>66</v>
      </c>
      <c r="C935" s="12" t="s">
        <v>48</v>
      </c>
      <c r="D935" s="12" t="s">
        <v>75</v>
      </c>
      <c r="E935" s="12" t="s">
        <v>2629</v>
      </c>
      <c r="F935" s="136" t="s">
        <v>2641</v>
      </c>
      <c r="G935" s="94" t="s">
        <v>2642</v>
      </c>
      <c r="H935" s="12" t="s">
        <v>2643</v>
      </c>
      <c r="I935" s="12" t="s">
        <v>89</v>
      </c>
      <c r="J935" s="12" t="s">
        <v>66</v>
      </c>
      <c r="K935" s="12" t="s">
        <v>67</v>
      </c>
      <c r="L935" s="12" t="s">
        <v>349</v>
      </c>
      <c r="M935" s="95">
        <v>45593</v>
      </c>
      <c r="N935" s="12" t="s">
        <v>72</v>
      </c>
      <c r="O935" s="96">
        <v>6673</v>
      </c>
      <c r="P935" s="12" t="s">
        <v>90</v>
      </c>
      <c r="Q935" s="17">
        <f>X935</f>
        <v>6398406.0999999996</v>
      </c>
      <c r="R935" s="12" t="s">
        <v>72</v>
      </c>
      <c r="S935" s="96">
        <f t="shared" si="33"/>
        <v>958.85000749288167</v>
      </c>
      <c r="T935" s="12" t="s">
        <v>48</v>
      </c>
      <c r="U935" s="17">
        <v>18460</v>
      </c>
      <c r="V935" s="96">
        <f t="shared" si="32"/>
        <v>6673</v>
      </c>
      <c r="W935" s="96">
        <v>122</v>
      </c>
      <c r="X935" s="16">
        <f>6500164.33+Y935</f>
        <v>6398406.0999999996</v>
      </c>
      <c r="Y935" s="16">
        <v>-101758.23</v>
      </c>
      <c r="Z935" s="16" t="s">
        <v>57</v>
      </c>
      <c r="AA935" s="12" t="s">
        <v>58</v>
      </c>
      <c r="AB935" s="12" t="s">
        <v>91</v>
      </c>
      <c r="AC935" s="12" t="s">
        <v>58</v>
      </c>
      <c r="AD935" s="12" t="s">
        <v>57</v>
      </c>
      <c r="AE935" s="12" t="s">
        <v>57</v>
      </c>
      <c r="AF935" s="12" t="s">
        <v>80</v>
      </c>
      <c r="AG935" s="96">
        <v>40</v>
      </c>
      <c r="AH935" s="12" t="s">
        <v>48</v>
      </c>
      <c r="AI935" s="12" t="s">
        <v>48</v>
      </c>
    </row>
    <row r="936" spans="2:35" ht="14.5" x14ac:dyDescent="0.35">
      <c r="B936" s="107" t="s">
        <v>120</v>
      </c>
      <c r="C936" s="12" t="s">
        <v>48</v>
      </c>
      <c r="D936" s="12" t="s">
        <v>75</v>
      </c>
      <c r="E936" s="12" t="s">
        <v>2644</v>
      </c>
      <c r="F936" s="12" t="s">
        <v>48</v>
      </c>
      <c r="G936" s="12" t="s">
        <v>2645</v>
      </c>
      <c r="H936" s="107" t="s">
        <v>2646</v>
      </c>
      <c r="I936" s="12" t="s">
        <v>53</v>
      </c>
      <c r="J936" s="12"/>
      <c r="K936" s="12" t="s">
        <v>67</v>
      </c>
      <c r="L936" s="12" t="s">
        <v>68</v>
      </c>
      <c r="M936" s="95">
        <v>46234</v>
      </c>
      <c r="N936" s="12" t="s">
        <v>71</v>
      </c>
      <c r="O936" s="96" t="s">
        <v>48</v>
      </c>
      <c r="P936" s="12"/>
      <c r="Q936" s="13">
        <v>814576.52</v>
      </c>
      <c r="R936" s="12" t="s">
        <v>56</v>
      </c>
      <c r="S936" s="96">
        <f t="shared" si="33"/>
        <v>425.36632898172326</v>
      </c>
      <c r="T936" s="12" t="s">
        <v>48</v>
      </c>
      <c r="U936" s="96" t="s">
        <v>3</v>
      </c>
      <c r="V936" s="96">
        <v>1915</v>
      </c>
      <c r="W936" s="96" t="s">
        <v>60</v>
      </c>
      <c r="X936" s="14">
        <v>525.52</v>
      </c>
      <c r="Y936" s="14">
        <v>0</v>
      </c>
      <c r="Z936" s="15" t="s">
        <v>57</v>
      </c>
      <c r="AA936" s="12" t="s">
        <v>48</v>
      </c>
      <c r="AB936" s="12" t="s">
        <v>48</v>
      </c>
      <c r="AC936" s="12" t="s">
        <v>57</v>
      </c>
      <c r="AD936" s="12" t="s">
        <v>57</v>
      </c>
      <c r="AE936" s="12" t="s">
        <v>57</v>
      </c>
      <c r="AF936" s="12" t="s">
        <v>80</v>
      </c>
      <c r="AG936" s="96">
        <v>7</v>
      </c>
      <c r="AH936" s="12" t="s">
        <v>48</v>
      </c>
      <c r="AI936" s="12" t="s">
        <v>48</v>
      </c>
    </row>
    <row r="937" spans="2:35" ht="14.5" x14ac:dyDescent="0.35">
      <c r="B937" s="107" t="s">
        <v>2647</v>
      </c>
      <c r="C937" s="12" t="s">
        <v>48</v>
      </c>
      <c r="D937" s="12" t="s">
        <v>75</v>
      </c>
      <c r="E937" s="12" t="s">
        <v>2648</v>
      </c>
      <c r="F937" s="12" t="s">
        <v>48</v>
      </c>
      <c r="G937" s="12" t="s">
        <v>2649</v>
      </c>
      <c r="H937" s="107" t="s">
        <v>2650</v>
      </c>
      <c r="I937" s="12" t="s">
        <v>78</v>
      </c>
      <c r="J937" s="12" t="s">
        <v>128</v>
      </c>
      <c r="K937" s="12" t="s">
        <v>67</v>
      </c>
      <c r="L937" s="12" t="s">
        <v>119</v>
      </c>
      <c r="M937" s="95">
        <v>45377</v>
      </c>
      <c r="N937" s="12" t="s">
        <v>72</v>
      </c>
      <c r="O937" s="96" t="s">
        <v>48</v>
      </c>
      <c r="P937" s="12"/>
      <c r="Q937" s="13">
        <v>321989</v>
      </c>
      <c r="R937" s="12" t="s">
        <v>72</v>
      </c>
      <c r="S937" s="96">
        <f t="shared" si="33"/>
        <v>298.96843082636957</v>
      </c>
      <c r="T937" s="12" t="s">
        <v>48</v>
      </c>
      <c r="U937" s="13">
        <v>1734</v>
      </c>
      <c r="V937" s="96">
        <v>1077</v>
      </c>
      <c r="W937" s="96">
        <v>0</v>
      </c>
      <c r="X937" s="18">
        <v>692168.22</v>
      </c>
      <c r="Y937" s="18">
        <v>0</v>
      </c>
      <c r="Z937" s="15" t="s">
        <v>58</v>
      </c>
      <c r="AA937" s="12" t="s">
        <v>48</v>
      </c>
      <c r="AB937" s="12" t="s">
        <v>48</v>
      </c>
      <c r="AC937" s="12" t="s">
        <v>57</v>
      </c>
      <c r="AD937" s="12" t="s">
        <v>57</v>
      </c>
      <c r="AE937" s="12" t="s">
        <v>57</v>
      </c>
      <c r="AF937" s="12" t="s">
        <v>80</v>
      </c>
      <c r="AG937" s="96">
        <v>4</v>
      </c>
      <c r="AH937" s="12" t="s">
        <v>48</v>
      </c>
      <c r="AI937" s="12" t="s">
        <v>48</v>
      </c>
    </row>
    <row r="938" spans="2:35" ht="14.5" x14ac:dyDescent="0.35">
      <c r="B938" s="107" t="s">
        <v>2651</v>
      </c>
      <c r="C938" s="12" t="s">
        <v>48</v>
      </c>
      <c r="D938" s="12" t="s">
        <v>306</v>
      </c>
      <c r="E938" s="12" t="s">
        <v>2652</v>
      </c>
      <c r="F938" s="12" t="s">
        <v>48</v>
      </c>
      <c r="G938" s="94" t="s">
        <v>2653</v>
      </c>
      <c r="H938" s="107" t="s">
        <v>2654</v>
      </c>
      <c r="I938" s="12" t="s">
        <v>78</v>
      </c>
      <c r="J938" s="12" t="s">
        <v>79</v>
      </c>
      <c r="K938" s="12" t="s">
        <v>294</v>
      </c>
      <c r="L938" s="12" t="s">
        <v>68</v>
      </c>
      <c r="M938" s="95">
        <v>46219</v>
      </c>
      <c r="N938" s="12" t="s">
        <v>71</v>
      </c>
      <c r="O938" s="96" t="s">
        <v>48</v>
      </c>
      <c r="P938" s="12"/>
      <c r="Q938" s="13">
        <v>70250.070000000007</v>
      </c>
      <c r="R938" s="12" t="s">
        <v>56</v>
      </c>
      <c r="S938" s="96">
        <f t="shared" si="33"/>
        <v>274.41433593750003</v>
      </c>
      <c r="T938" s="12" t="s">
        <v>2655</v>
      </c>
      <c r="U938" s="96" t="s">
        <v>3</v>
      </c>
      <c r="V938" s="96">
        <v>256</v>
      </c>
      <c r="W938" s="96">
        <v>2</v>
      </c>
      <c r="X938" s="14">
        <v>186.09</v>
      </c>
      <c r="Y938" s="14">
        <v>0</v>
      </c>
      <c r="Z938" s="15" t="s">
        <v>57</v>
      </c>
      <c r="AA938" s="12" t="s">
        <v>48</v>
      </c>
      <c r="AB938" s="12" t="s">
        <v>48</v>
      </c>
      <c r="AC938" s="12" t="s">
        <v>57</v>
      </c>
      <c r="AD938" s="12" t="s">
        <v>57</v>
      </c>
      <c r="AE938" s="12" t="s">
        <v>57</v>
      </c>
      <c r="AF938" s="12" t="s">
        <v>59</v>
      </c>
      <c r="AG938" s="96">
        <v>1</v>
      </c>
      <c r="AH938" s="12" t="s">
        <v>48</v>
      </c>
      <c r="AI938" s="12" t="s">
        <v>48</v>
      </c>
    </row>
    <row r="939" spans="2:35" ht="14.5" x14ac:dyDescent="0.35">
      <c r="B939" s="107" t="s">
        <v>2656</v>
      </c>
      <c r="C939" s="12" t="s">
        <v>48</v>
      </c>
      <c r="D939" s="12" t="s">
        <v>62</v>
      </c>
      <c r="E939" s="12" t="s">
        <v>2652</v>
      </c>
      <c r="F939" s="12" t="s">
        <v>48</v>
      </c>
      <c r="G939" s="12" t="s">
        <v>2657</v>
      </c>
      <c r="H939" s="107" t="s">
        <v>2658</v>
      </c>
      <c r="I939" s="12" t="s">
        <v>78</v>
      </c>
      <c r="J939" s="12" t="s">
        <v>79</v>
      </c>
      <c r="K939" s="12" t="s">
        <v>294</v>
      </c>
      <c r="L939" s="12" t="s">
        <v>68</v>
      </c>
      <c r="M939" s="95">
        <v>46027</v>
      </c>
      <c r="N939" s="12" t="s">
        <v>71</v>
      </c>
      <c r="O939" s="96" t="s">
        <v>48</v>
      </c>
      <c r="P939" s="12"/>
      <c r="Q939" s="13">
        <v>89213</v>
      </c>
      <c r="R939" s="12" t="s">
        <v>56</v>
      </c>
      <c r="S939" s="96">
        <f t="shared" si="33"/>
        <v>160.16696588868942</v>
      </c>
      <c r="T939" s="12" t="s">
        <v>48</v>
      </c>
      <c r="U939" s="96" t="s">
        <v>3</v>
      </c>
      <c r="V939" s="96">
        <v>557</v>
      </c>
      <c r="W939" s="96">
        <v>8</v>
      </c>
      <c r="X939" s="14">
        <v>5557</v>
      </c>
      <c r="Y939" s="14">
        <v>0</v>
      </c>
      <c r="Z939" s="15" t="s">
        <v>57</v>
      </c>
      <c r="AA939" s="12" t="s">
        <v>48</v>
      </c>
      <c r="AB939" s="12" t="s">
        <v>48</v>
      </c>
      <c r="AC939" s="12" t="s">
        <v>57</v>
      </c>
      <c r="AD939" s="12" t="s">
        <v>57</v>
      </c>
      <c r="AE939" s="12" t="s">
        <v>57</v>
      </c>
      <c r="AF939" s="12" t="s">
        <v>80</v>
      </c>
      <c r="AG939" s="96">
        <v>2</v>
      </c>
      <c r="AH939" s="12" t="s">
        <v>48</v>
      </c>
      <c r="AI939" s="12" t="s">
        <v>48</v>
      </c>
    </row>
    <row r="940" spans="2:35" ht="14.5" x14ac:dyDescent="0.35">
      <c r="B940" s="107" t="s">
        <v>2659</v>
      </c>
      <c r="C940" s="12" t="s">
        <v>48</v>
      </c>
      <c r="D940" s="12" t="s">
        <v>1333</v>
      </c>
      <c r="E940" s="12" t="s">
        <v>2660</v>
      </c>
      <c r="F940" s="12" t="s">
        <v>48</v>
      </c>
      <c r="G940" s="12" t="s">
        <v>2661</v>
      </c>
      <c r="H940" s="107" t="s">
        <v>2662</v>
      </c>
      <c r="I940" s="12" t="s">
        <v>78</v>
      </c>
      <c r="J940" s="12" t="s">
        <v>79</v>
      </c>
      <c r="K940" s="12" t="s">
        <v>67</v>
      </c>
      <c r="L940" s="12" t="s">
        <v>68</v>
      </c>
      <c r="M940" s="95">
        <v>46219</v>
      </c>
      <c r="N940" s="12" t="s">
        <v>71</v>
      </c>
      <c r="O940" s="96" t="s">
        <v>48</v>
      </c>
      <c r="P940" s="12"/>
      <c r="Q940" s="13">
        <v>2000</v>
      </c>
      <c r="R940" s="12" t="s">
        <v>56</v>
      </c>
      <c r="S940" s="96">
        <v>0</v>
      </c>
      <c r="T940" s="12" t="s">
        <v>48</v>
      </c>
      <c r="U940" s="96" t="s">
        <v>3</v>
      </c>
      <c r="V940" s="96">
        <v>0</v>
      </c>
      <c r="W940" s="96">
        <v>0</v>
      </c>
      <c r="X940" s="14">
        <v>0</v>
      </c>
      <c r="Y940" s="14">
        <v>0</v>
      </c>
      <c r="Z940" s="15" t="s">
        <v>57</v>
      </c>
      <c r="AA940" s="12" t="s">
        <v>48</v>
      </c>
      <c r="AB940" s="12" t="s">
        <v>48</v>
      </c>
      <c r="AC940" s="12" t="s">
        <v>57</v>
      </c>
      <c r="AD940" s="12" t="s">
        <v>57</v>
      </c>
      <c r="AE940" s="12" t="s">
        <v>57</v>
      </c>
      <c r="AF940" s="12" t="s">
        <v>59</v>
      </c>
      <c r="AG940" s="96">
        <v>0</v>
      </c>
      <c r="AH940" s="12" t="s">
        <v>48</v>
      </c>
      <c r="AI940" s="12" t="s">
        <v>48</v>
      </c>
    </row>
    <row r="941" spans="2:35" ht="14.5" x14ac:dyDescent="0.35">
      <c r="B941" s="12" t="s">
        <v>66</v>
      </c>
      <c r="C941" s="12" t="s">
        <v>48</v>
      </c>
      <c r="D941" s="12" t="s">
        <v>487</v>
      </c>
      <c r="E941" s="12" t="s">
        <v>2663</v>
      </c>
      <c r="F941" s="120" t="s">
        <v>2664</v>
      </c>
      <c r="G941" s="12" t="s">
        <v>2665</v>
      </c>
      <c r="H941" s="12" t="s">
        <v>2666</v>
      </c>
      <c r="I941" s="12" t="s">
        <v>89</v>
      </c>
      <c r="J941" s="12" t="s">
        <v>66</v>
      </c>
      <c r="K941" s="12" t="s">
        <v>67</v>
      </c>
      <c r="L941" s="12" t="s">
        <v>349</v>
      </c>
      <c r="M941" s="95">
        <v>45727</v>
      </c>
      <c r="N941" s="12" t="s">
        <v>72</v>
      </c>
      <c r="O941" s="96">
        <v>4184</v>
      </c>
      <c r="P941" s="12" t="s">
        <v>90</v>
      </c>
      <c r="Q941" s="17">
        <v>3000000</v>
      </c>
      <c r="R941" s="12" t="s">
        <v>72</v>
      </c>
      <c r="S941" s="96">
        <f>Q941/V941</f>
        <v>717.01720841300187</v>
      </c>
      <c r="T941" s="12" t="s">
        <v>48</v>
      </c>
      <c r="U941" s="96">
        <v>17164</v>
      </c>
      <c r="V941" s="96">
        <f>O941</f>
        <v>4184</v>
      </c>
      <c r="W941" s="96">
        <v>3</v>
      </c>
      <c r="X941" s="16">
        <v>1356949.74</v>
      </c>
      <c r="Y941" s="16">
        <v>432246.58</v>
      </c>
      <c r="Z941" s="15" t="s">
        <v>58</v>
      </c>
      <c r="AA941" s="12" t="s">
        <v>58</v>
      </c>
      <c r="AB941" s="12" t="s">
        <v>91</v>
      </c>
      <c r="AC941" s="12" t="s">
        <v>57</v>
      </c>
      <c r="AD941" s="12" t="s">
        <v>57</v>
      </c>
      <c r="AE941" s="12" t="s">
        <v>57</v>
      </c>
      <c r="AF941" s="12" t="s">
        <v>80</v>
      </c>
      <c r="AG941" s="96">
        <v>19</v>
      </c>
      <c r="AH941" s="12" t="s">
        <v>48</v>
      </c>
      <c r="AI941" s="12" t="s">
        <v>48</v>
      </c>
    </row>
    <row r="942" spans="2:35" ht="14.5" x14ac:dyDescent="0.35">
      <c r="B942" s="12" t="s">
        <v>66</v>
      </c>
      <c r="C942" s="12" t="s">
        <v>48</v>
      </c>
      <c r="D942" s="12" t="s">
        <v>487</v>
      </c>
      <c r="E942" s="12" t="s">
        <v>2663</v>
      </c>
      <c r="F942" s="120" t="s">
        <v>2664</v>
      </c>
      <c r="G942" s="12" t="s">
        <v>2667</v>
      </c>
      <c r="H942" s="12" t="s">
        <v>2668</v>
      </c>
      <c r="I942" s="12" t="s">
        <v>89</v>
      </c>
      <c r="J942" s="12" t="s">
        <v>66</v>
      </c>
      <c r="K942" s="12" t="s">
        <v>67</v>
      </c>
      <c r="L942" s="12" t="s">
        <v>68</v>
      </c>
      <c r="M942" s="95">
        <v>45759</v>
      </c>
      <c r="N942" s="12" t="s">
        <v>71</v>
      </c>
      <c r="O942" s="96">
        <v>4052</v>
      </c>
      <c r="P942" s="12" t="s">
        <v>97</v>
      </c>
      <c r="Q942" s="17">
        <v>11494549</v>
      </c>
      <c r="R942" s="12" t="s">
        <v>56</v>
      </c>
      <c r="S942" s="96">
        <v>2837</v>
      </c>
      <c r="T942" s="12" t="s">
        <v>2479</v>
      </c>
      <c r="U942" s="118" t="s">
        <v>3</v>
      </c>
      <c r="V942" s="96">
        <v>4052</v>
      </c>
      <c r="W942" s="96" t="s">
        <v>2281</v>
      </c>
      <c r="X942" s="16">
        <v>11331009.4</v>
      </c>
      <c r="Y942" s="16">
        <v>9147968.4699999988</v>
      </c>
      <c r="Z942" s="15" t="s">
        <v>58</v>
      </c>
      <c r="AA942" s="12" t="s">
        <v>58</v>
      </c>
      <c r="AB942" s="12" t="s">
        <v>91</v>
      </c>
      <c r="AC942" s="12" t="s">
        <v>57</v>
      </c>
      <c r="AD942" s="12" t="s">
        <v>57</v>
      </c>
      <c r="AE942" s="12" t="s">
        <v>57</v>
      </c>
      <c r="AF942" s="12" t="s">
        <v>80</v>
      </c>
      <c r="AG942" s="96" t="s">
        <v>2669</v>
      </c>
      <c r="AH942" s="12" t="s">
        <v>48</v>
      </c>
      <c r="AI942" s="12" t="s">
        <v>48</v>
      </c>
    </row>
    <row r="943" spans="2:35" ht="14.5" x14ac:dyDescent="0.35">
      <c r="B943" s="107" t="s">
        <v>2670</v>
      </c>
      <c r="C943" s="12" t="s">
        <v>48</v>
      </c>
      <c r="D943" s="12" t="s">
        <v>62</v>
      </c>
      <c r="E943" s="12" t="s">
        <v>2671</v>
      </c>
      <c r="F943" s="12" t="s">
        <v>48</v>
      </c>
      <c r="G943" s="12" t="s">
        <v>2672</v>
      </c>
      <c r="H943" s="107" t="s">
        <v>2673</v>
      </c>
      <c r="I943" s="12" t="s">
        <v>78</v>
      </c>
      <c r="J943" s="12" t="s">
        <v>128</v>
      </c>
      <c r="K943" s="12" t="s">
        <v>67</v>
      </c>
      <c r="L943" s="12" t="s">
        <v>68</v>
      </c>
      <c r="M943" s="95">
        <v>45807</v>
      </c>
      <c r="N943" s="12" t="s">
        <v>71</v>
      </c>
      <c r="O943" s="96" t="s">
        <v>48</v>
      </c>
      <c r="P943" s="12"/>
      <c r="Q943" s="13">
        <v>236976</v>
      </c>
      <c r="R943" s="12" t="s">
        <v>56</v>
      </c>
      <c r="S943" s="96">
        <f>Q943/V943</f>
        <v>491.65145228215766</v>
      </c>
      <c r="T943" s="12" t="s">
        <v>48</v>
      </c>
      <c r="U943" s="96" t="s">
        <v>3</v>
      </c>
      <c r="V943" s="96">
        <v>482</v>
      </c>
      <c r="W943" s="96">
        <v>2</v>
      </c>
      <c r="X943" s="14">
        <v>1437</v>
      </c>
      <c r="Y943" s="14">
        <v>0</v>
      </c>
      <c r="Z943" s="15" t="s">
        <v>57</v>
      </c>
      <c r="AA943" s="12" t="s">
        <v>48</v>
      </c>
      <c r="AB943" s="12" t="s">
        <v>48</v>
      </c>
      <c r="AC943" s="12" t="s">
        <v>57</v>
      </c>
      <c r="AD943" s="12" t="s">
        <v>2</v>
      </c>
      <c r="AE943" s="12" t="s">
        <v>2</v>
      </c>
      <c r="AF943" s="12" t="s">
        <v>80</v>
      </c>
      <c r="AG943" s="96">
        <v>4</v>
      </c>
      <c r="AH943" s="12" t="s">
        <v>48</v>
      </c>
      <c r="AI943" s="12" t="s">
        <v>48</v>
      </c>
    </row>
    <row r="944" spans="2:35" ht="14.5" x14ac:dyDescent="0.35">
      <c r="B944" s="12" t="s">
        <v>66</v>
      </c>
      <c r="C944" s="12" t="s">
        <v>48</v>
      </c>
      <c r="D944" s="12" t="s">
        <v>235</v>
      </c>
      <c r="E944" s="12" t="s">
        <v>2674</v>
      </c>
      <c r="F944" s="120" t="s">
        <v>2675</v>
      </c>
      <c r="G944" s="12" t="s">
        <v>2676</v>
      </c>
      <c r="H944" s="12" t="s">
        <v>2677</v>
      </c>
      <c r="I944" s="12" t="s">
        <v>89</v>
      </c>
      <c r="J944" s="12" t="s">
        <v>66</v>
      </c>
      <c r="K944" s="12" t="s">
        <v>67</v>
      </c>
      <c r="L944" s="12" t="s">
        <v>68</v>
      </c>
      <c r="M944" s="118" t="s">
        <v>3</v>
      </c>
      <c r="N944" s="12"/>
      <c r="O944" s="96">
        <v>8395</v>
      </c>
      <c r="P944" s="12" t="s">
        <v>97</v>
      </c>
      <c r="Q944" s="17">
        <v>10400000</v>
      </c>
      <c r="R944" s="12" t="s">
        <v>56</v>
      </c>
      <c r="S944" s="96">
        <f>Q944/V944</f>
        <v>1238.8326384752829</v>
      </c>
      <c r="T944" s="12" t="s">
        <v>48</v>
      </c>
      <c r="U944" s="118" t="s">
        <v>3</v>
      </c>
      <c r="V944" s="96">
        <f>O944</f>
        <v>8395</v>
      </c>
      <c r="W944" s="96" t="s">
        <v>2</v>
      </c>
      <c r="X944" s="16">
        <v>0</v>
      </c>
      <c r="Y944" s="16">
        <v>0</v>
      </c>
      <c r="Z944" s="15" t="s">
        <v>58</v>
      </c>
      <c r="AA944" s="12" t="s">
        <v>58</v>
      </c>
      <c r="AB944" s="12" t="s">
        <v>140</v>
      </c>
      <c r="AC944" s="12" t="s">
        <v>57</v>
      </c>
      <c r="AD944" s="12" t="s">
        <v>2</v>
      </c>
      <c r="AE944" s="12" t="s">
        <v>2</v>
      </c>
      <c r="AF944" s="12" t="s">
        <v>80</v>
      </c>
      <c r="AG944" s="96" t="s">
        <v>2</v>
      </c>
      <c r="AH944" s="12" t="s">
        <v>48</v>
      </c>
      <c r="AI944" s="12" t="s">
        <v>48</v>
      </c>
    </row>
    <row r="945" spans="2:35" ht="14.5" x14ac:dyDescent="0.35">
      <c r="B945" s="107" t="s">
        <v>2678</v>
      </c>
      <c r="C945" s="12" t="s">
        <v>48</v>
      </c>
      <c r="D945" s="12" t="s">
        <v>235</v>
      </c>
      <c r="E945" s="12" t="s">
        <v>2679</v>
      </c>
      <c r="F945" s="12" t="s">
        <v>48</v>
      </c>
      <c r="G945" s="12" t="s">
        <v>2680</v>
      </c>
      <c r="H945" s="107" t="s">
        <v>2681</v>
      </c>
      <c r="I945" s="12" t="s">
        <v>53</v>
      </c>
      <c r="J945" s="12" t="s">
        <v>54</v>
      </c>
      <c r="K945" s="12" t="s">
        <v>67</v>
      </c>
      <c r="L945" s="12" t="s">
        <v>614</v>
      </c>
      <c r="M945" s="95">
        <v>45188</v>
      </c>
      <c r="N945" s="12" t="s">
        <v>72</v>
      </c>
      <c r="O945" s="96" t="s">
        <v>48</v>
      </c>
      <c r="P945" s="12"/>
      <c r="Q945" s="13">
        <f>X945</f>
        <v>1068586.7</v>
      </c>
      <c r="R945" s="12" t="s">
        <v>72</v>
      </c>
      <c r="S945" s="96">
        <f>Q945/V945</f>
        <v>324.30552352048556</v>
      </c>
      <c r="T945" s="12" t="s">
        <v>48</v>
      </c>
      <c r="U945" s="13">
        <v>8022</v>
      </c>
      <c r="V945" s="96">
        <v>3295</v>
      </c>
      <c r="W945" s="96">
        <v>4</v>
      </c>
      <c r="X945" s="14">
        <v>1068586.7</v>
      </c>
      <c r="Y945" s="14">
        <v>0</v>
      </c>
      <c r="Z945" s="16" t="s">
        <v>58</v>
      </c>
      <c r="AA945" s="12" t="s">
        <v>48</v>
      </c>
      <c r="AB945" s="12" t="s">
        <v>48</v>
      </c>
      <c r="AC945" s="12" t="s">
        <v>57</v>
      </c>
      <c r="AD945" s="12" t="s">
        <v>57</v>
      </c>
      <c r="AE945" s="12" t="s">
        <v>57</v>
      </c>
      <c r="AF945" s="12" t="s">
        <v>80</v>
      </c>
      <c r="AG945" s="96">
        <v>8</v>
      </c>
      <c r="AH945" s="12" t="s">
        <v>48</v>
      </c>
      <c r="AI945" s="12" t="s">
        <v>48</v>
      </c>
    </row>
    <row r="946" spans="2:35" ht="14.5" x14ac:dyDescent="0.35">
      <c r="B946" s="107" t="s">
        <v>2682</v>
      </c>
      <c r="C946" s="12" t="s">
        <v>48</v>
      </c>
      <c r="D946" s="12" t="s">
        <v>235</v>
      </c>
      <c r="E946" s="12" t="s">
        <v>2683</v>
      </c>
      <c r="F946" s="120" t="s">
        <v>48</v>
      </c>
      <c r="G946" s="12" t="s">
        <v>2684</v>
      </c>
      <c r="H946" s="107" t="s">
        <v>2685</v>
      </c>
      <c r="I946" s="12" t="s">
        <v>53</v>
      </c>
      <c r="J946" s="12" t="s">
        <v>54</v>
      </c>
      <c r="K946" s="12" t="s">
        <v>294</v>
      </c>
      <c r="L946" s="12" t="s">
        <v>68</v>
      </c>
      <c r="M946" s="95">
        <v>46825</v>
      </c>
      <c r="N946" s="12" t="s">
        <v>71</v>
      </c>
      <c r="O946" s="96" t="s">
        <v>48</v>
      </c>
      <c r="P946" s="12"/>
      <c r="Q946" s="17">
        <v>0</v>
      </c>
      <c r="R946" s="12" t="s">
        <v>56</v>
      </c>
      <c r="S946" s="96">
        <v>0</v>
      </c>
      <c r="T946" s="12" t="s">
        <v>48</v>
      </c>
      <c r="U946" s="118">
        <v>3356</v>
      </c>
      <c r="V946" s="96">
        <v>0</v>
      </c>
      <c r="W946" s="96">
        <v>0</v>
      </c>
      <c r="X946" s="16">
        <v>0</v>
      </c>
      <c r="Y946" s="16">
        <v>0</v>
      </c>
      <c r="Z946" s="15" t="s">
        <v>57</v>
      </c>
      <c r="AA946" s="12" t="s">
        <v>48</v>
      </c>
      <c r="AB946" s="12"/>
      <c r="AC946" s="12" t="s">
        <v>57</v>
      </c>
      <c r="AD946" s="12" t="s">
        <v>2</v>
      </c>
      <c r="AE946" s="12" t="s">
        <v>73</v>
      </c>
      <c r="AF946" s="12" t="s">
        <v>356</v>
      </c>
      <c r="AG946" s="96">
        <v>0</v>
      </c>
      <c r="AH946" s="12" t="s">
        <v>48</v>
      </c>
      <c r="AI946" s="12" t="s">
        <v>48</v>
      </c>
    </row>
    <row r="947" spans="2:35" ht="14.5" x14ac:dyDescent="0.35">
      <c r="B947" s="107" t="s">
        <v>2686</v>
      </c>
      <c r="C947" s="12" t="s">
        <v>48</v>
      </c>
      <c r="D947" s="12" t="s">
        <v>235</v>
      </c>
      <c r="E947" s="12" t="s">
        <v>2683</v>
      </c>
      <c r="F947" s="12" t="s">
        <v>48</v>
      </c>
      <c r="G947" s="12" t="s">
        <v>2687</v>
      </c>
      <c r="H947" s="107" t="s">
        <v>2688</v>
      </c>
      <c r="I947" s="12" t="s">
        <v>53</v>
      </c>
      <c r="J947" s="12" t="s">
        <v>54</v>
      </c>
      <c r="K947" s="12" t="s">
        <v>55</v>
      </c>
      <c r="L947" s="12"/>
      <c r="M947" s="95" t="s">
        <v>48</v>
      </c>
      <c r="N947" s="12"/>
      <c r="O947" s="96" t="s">
        <v>48</v>
      </c>
      <c r="P947" s="12"/>
      <c r="Q947" s="13">
        <v>0</v>
      </c>
      <c r="R947" s="12"/>
      <c r="S947" s="96">
        <v>0</v>
      </c>
      <c r="T947" s="12" t="s">
        <v>48</v>
      </c>
      <c r="U947" s="96">
        <v>0</v>
      </c>
      <c r="V947" s="96">
        <v>0</v>
      </c>
      <c r="W947" s="96" t="s">
        <v>60</v>
      </c>
      <c r="X947" s="14">
        <v>0</v>
      </c>
      <c r="Y947" s="14">
        <v>0</v>
      </c>
      <c r="Z947" s="15" t="s">
        <v>57</v>
      </c>
      <c r="AA947" s="12" t="s">
        <v>48</v>
      </c>
      <c r="AB947" s="12" t="s">
        <v>48</v>
      </c>
      <c r="AC947" s="12" t="s">
        <v>57</v>
      </c>
      <c r="AD947" s="12" t="s">
        <v>57</v>
      </c>
      <c r="AE947" s="12" t="s">
        <v>57</v>
      </c>
      <c r="AF947" s="12" t="s">
        <v>59</v>
      </c>
      <c r="AG947" s="96" t="s">
        <v>60</v>
      </c>
      <c r="AH947" s="12" t="s">
        <v>48</v>
      </c>
      <c r="AI947" s="12" t="s">
        <v>48</v>
      </c>
    </row>
    <row r="948" spans="2:35" ht="14.5" x14ac:dyDescent="0.35">
      <c r="B948" s="107" t="s">
        <v>2689</v>
      </c>
      <c r="C948" s="12" t="s">
        <v>48</v>
      </c>
      <c r="D948" s="12" t="s">
        <v>235</v>
      </c>
      <c r="E948" s="12" t="s">
        <v>2683</v>
      </c>
      <c r="F948" s="12" t="s">
        <v>48</v>
      </c>
      <c r="G948" s="12" t="s">
        <v>2690</v>
      </c>
      <c r="H948" s="107" t="s">
        <v>2691</v>
      </c>
      <c r="I948" s="12" t="s">
        <v>53</v>
      </c>
      <c r="J948" s="12" t="s">
        <v>54</v>
      </c>
      <c r="K948" s="12" t="s">
        <v>593</v>
      </c>
      <c r="L948" s="12"/>
      <c r="M948" s="95" t="s">
        <v>48</v>
      </c>
      <c r="N948" s="12"/>
      <c r="O948" s="96" t="s">
        <v>48</v>
      </c>
      <c r="P948" s="12"/>
      <c r="Q948" s="13">
        <v>0</v>
      </c>
      <c r="R948" s="12"/>
      <c r="S948" s="96">
        <v>0</v>
      </c>
      <c r="T948" s="12" t="s">
        <v>48</v>
      </c>
      <c r="U948" s="96">
        <v>0</v>
      </c>
      <c r="V948" s="96">
        <v>1837</v>
      </c>
      <c r="W948" s="96">
        <v>0</v>
      </c>
      <c r="X948" s="14">
        <v>0</v>
      </c>
      <c r="Y948" s="14">
        <v>0</v>
      </c>
      <c r="Z948" s="15" t="s">
        <v>57</v>
      </c>
      <c r="AA948" s="12" t="s">
        <v>48</v>
      </c>
      <c r="AB948" s="12" t="s">
        <v>48</v>
      </c>
      <c r="AC948" s="12" t="s">
        <v>57</v>
      </c>
      <c r="AD948" s="12" t="s">
        <v>57</v>
      </c>
      <c r="AE948" s="12" t="s">
        <v>57</v>
      </c>
      <c r="AF948" s="12" t="s">
        <v>80</v>
      </c>
      <c r="AG948" s="96">
        <v>2</v>
      </c>
      <c r="AH948" s="12" t="s">
        <v>48</v>
      </c>
      <c r="AI948" s="12" t="s">
        <v>48</v>
      </c>
    </row>
    <row r="949" spans="2:35" ht="14.5" x14ac:dyDescent="0.35">
      <c r="B949" s="107" t="s">
        <v>1498</v>
      </c>
      <c r="C949" s="12" t="s">
        <v>48</v>
      </c>
      <c r="D949" s="12" t="s">
        <v>235</v>
      </c>
      <c r="E949" s="12" t="s">
        <v>2683</v>
      </c>
      <c r="F949" s="12" t="s">
        <v>48</v>
      </c>
      <c r="G949" s="12" t="s">
        <v>2692</v>
      </c>
      <c r="H949" s="107" t="s">
        <v>2693</v>
      </c>
      <c r="I949" s="12" t="s">
        <v>53</v>
      </c>
      <c r="J949" s="12" t="s">
        <v>54</v>
      </c>
      <c r="K949" s="12" t="s">
        <v>67</v>
      </c>
      <c r="L949" s="12" t="s">
        <v>84</v>
      </c>
      <c r="M949" s="95">
        <v>46034</v>
      </c>
      <c r="N949" s="12" t="s">
        <v>71</v>
      </c>
      <c r="O949" s="96" t="s">
        <v>48</v>
      </c>
      <c r="P949" s="12"/>
      <c r="Q949" s="13">
        <v>590216.64</v>
      </c>
      <c r="R949" s="12" t="s">
        <v>56</v>
      </c>
      <c r="S949" s="96">
        <f>Q949/V949</f>
        <v>213.6144191096634</v>
      </c>
      <c r="T949" s="12" t="s">
        <v>48</v>
      </c>
      <c r="U949" s="96">
        <v>0</v>
      </c>
      <c r="V949" s="96">
        <v>2763</v>
      </c>
      <c r="W949" s="96">
        <v>2</v>
      </c>
      <c r="X949" s="14">
        <v>18345.14</v>
      </c>
      <c r="Y949" s="14">
        <v>18345.14</v>
      </c>
      <c r="Z949" s="15" t="s">
        <v>57</v>
      </c>
      <c r="AA949" s="12" t="s">
        <v>48</v>
      </c>
      <c r="AB949" s="12" t="s">
        <v>48</v>
      </c>
      <c r="AC949" s="12" t="s">
        <v>57</v>
      </c>
      <c r="AD949" s="12" t="s">
        <v>2</v>
      </c>
      <c r="AE949" s="12" t="s">
        <v>2</v>
      </c>
      <c r="AF949" s="12" t="s">
        <v>80</v>
      </c>
      <c r="AG949" s="96">
        <v>0</v>
      </c>
      <c r="AH949" s="12" t="s">
        <v>48</v>
      </c>
      <c r="AI949" s="12" t="s">
        <v>48</v>
      </c>
    </row>
    <row r="950" spans="2:35" ht="14.5" x14ac:dyDescent="0.35">
      <c r="B950" s="107" t="s">
        <v>2689</v>
      </c>
      <c r="C950" s="12" t="s">
        <v>48</v>
      </c>
      <c r="D950" s="12" t="s">
        <v>235</v>
      </c>
      <c r="E950" s="12" t="s">
        <v>2683</v>
      </c>
      <c r="F950" s="12" t="s">
        <v>48</v>
      </c>
      <c r="G950" s="12" t="s">
        <v>2694</v>
      </c>
      <c r="H950" s="107" t="s">
        <v>2695</v>
      </c>
      <c r="I950" s="12" t="s">
        <v>53</v>
      </c>
      <c r="J950" s="12" t="s">
        <v>54</v>
      </c>
      <c r="K950" s="12" t="s">
        <v>593</v>
      </c>
      <c r="L950" s="12"/>
      <c r="M950" s="95" t="s">
        <v>48</v>
      </c>
      <c r="N950" s="12"/>
      <c r="O950" s="96" t="s">
        <v>48</v>
      </c>
      <c r="P950" s="12"/>
      <c r="Q950" s="13">
        <v>0</v>
      </c>
      <c r="R950" s="12"/>
      <c r="S950" s="96">
        <v>0</v>
      </c>
      <c r="T950" s="12" t="s">
        <v>48</v>
      </c>
      <c r="U950" s="96">
        <v>0</v>
      </c>
      <c r="V950" s="96">
        <v>0</v>
      </c>
      <c r="W950" s="96">
        <v>3</v>
      </c>
      <c r="X950" s="14">
        <v>0</v>
      </c>
      <c r="Y950" s="14">
        <v>0</v>
      </c>
      <c r="Z950" s="15" t="s">
        <v>57</v>
      </c>
      <c r="AA950" s="12" t="s">
        <v>48</v>
      </c>
      <c r="AB950" s="12" t="s">
        <v>48</v>
      </c>
      <c r="AC950" s="12" t="s">
        <v>57</v>
      </c>
      <c r="AD950" s="12" t="s">
        <v>57</v>
      </c>
      <c r="AE950" s="12" t="s">
        <v>57</v>
      </c>
      <c r="AF950" s="12" t="s">
        <v>80</v>
      </c>
      <c r="AG950" s="96">
        <v>14</v>
      </c>
      <c r="AH950" s="12" t="s">
        <v>48</v>
      </c>
      <c r="AI950" s="12" t="s">
        <v>48</v>
      </c>
    </row>
    <row r="951" spans="2:35" ht="14.5" x14ac:dyDescent="0.35">
      <c r="B951" s="107" t="s">
        <v>2696</v>
      </c>
      <c r="C951" s="12" t="s">
        <v>48</v>
      </c>
      <c r="D951" s="12" t="s">
        <v>247</v>
      </c>
      <c r="E951" s="12" t="s">
        <v>2683</v>
      </c>
      <c r="F951" s="12" t="s">
        <v>48</v>
      </c>
      <c r="G951" s="12" t="s">
        <v>2697</v>
      </c>
      <c r="H951" s="107" t="s">
        <v>2698</v>
      </c>
      <c r="I951" s="12" t="s">
        <v>78</v>
      </c>
      <c r="J951" s="12" t="s">
        <v>128</v>
      </c>
      <c r="K951" s="12" t="s">
        <v>67</v>
      </c>
      <c r="L951" s="12" t="s">
        <v>68</v>
      </c>
      <c r="M951" s="95">
        <v>46223</v>
      </c>
      <c r="N951" s="12" t="s">
        <v>71</v>
      </c>
      <c r="O951" s="96" t="s">
        <v>48</v>
      </c>
      <c r="P951" s="12"/>
      <c r="Q951" s="13">
        <v>0</v>
      </c>
      <c r="R951" s="12" t="s">
        <v>56</v>
      </c>
      <c r="S951" s="96" t="s">
        <v>3</v>
      </c>
      <c r="T951" s="12" t="s">
        <v>48</v>
      </c>
      <c r="U951" s="96">
        <v>1322</v>
      </c>
      <c r="V951" s="96">
        <v>1432</v>
      </c>
      <c r="W951" s="96">
        <v>12</v>
      </c>
      <c r="X951" s="14">
        <v>1201</v>
      </c>
      <c r="Y951" s="14">
        <v>0</v>
      </c>
      <c r="Z951" s="15" t="s">
        <v>57</v>
      </c>
      <c r="AA951" s="12" t="s">
        <v>48</v>
      </c>
      <c r="AB951" s="12" t="s">
        <v>48</v>
      </c>
      <c r="AC951" s="12" t="s">
        <v>57</v>
      </c>
      <c r="AD951" s="12" t="s">
        <v>57</v>
      </c>
      <c r="AE951" s="12" t="s">
        <v>57</v>
      </c>
      <c r="AF951" s="12" t="s">
        <v>80</v>
      </c>
      <c r="AG951" s="96">
        <v>7</v>
      </c>
      <c r="AH951" s="12" t="s">
        <v>48</v>
      </c>
      <c r="AI951" s="12" t="s">
        <v>48</v>
      </c>
    </row>
    <row r="952" spans="2:35" ht="14.5" x14ac:dyDescent="0.35">
      <c r="B952" s="109" t="s">
        <v>2699</v>
      </c>
      <c r="C952" s="12" t="s">
        <v>48</v>
      </c>
      <c r="D952" s="94" t="s">
        <v>247</v>
      </c>
      <c r="E952" s="12" t="s">
        <v>2700</v>
      </c>
      <c r="F952" s="12" t="s">
        <v>48</v>
      </c>
      <c r="G952" s="12" t="s">
        <v>2701</v>
      </c>
      <c r="H952" s="109" t="s">
        <v>2702</v>
      </c>
      <c r="I952" s="94" t="s">
        <v>53</v>
      </c>
      <c r="J952" s="12" t="s">
        <v>128</v>
      </c>
      <c r="K952" s="94" t="s">
        <v>593</v>
      </c>
      <c r="L952" s="12"/>
      <c r="M952" s="95" t="s">
        <v>48</v>
      </c>
      <c r="N952" s="12"/>
      <c r="O952" s="96" t="s">
        <v>48</v>
      </c>
      <c r="P952" s="12"/>
      <c r="Q952" s="13">
        <v>744649.03</v>
      </c>
      <c r="R952" s="12" t="s">
        <v>56</v>
      </c>
      <c r="S952" s="96">
        <f>Q952/V952</f>
        <v>291.90475499804</v>
      </c>
      <c r="T952" s="12" t="s">
        <v>48</v>
      </c>
      <c r="U952" s="13">
        <v>0</v>
      </c>
      <c r="V952" s="96">
        <v>2551</v>
      </c>
      <c r="W952" s="96">
        <v>14</v>
      </c>
      <c r="X952" s="14">
        <v>0</v>
      </c>
      <c r="Y952" s="14">
        <v>-6794.05</v>
      </c>
      <c r="Z952" s="15" t="s">
        <v>57</v>
      </c>
      <c r="AA952" s="12" t="s">
        <v>48</v>
      </c>
      <c r="AB952" s="12" t="s">
        <v>48</v>
      </c>
      <c r="AC952" s="12" t="s">
        <v>57</v>
      </c>
      <c r="AD952" s="12" t="s">
        <v>57</v>
      </c>
      <c r="AE952" s="12" t="s">
        <v>57</v>
      </c>
      <c r="AF952" s="12" t="s">
        <v>59</v>
      </c>
      <c r="AG952" s="96">
        <v>11</v>
      </c>
      <c r="AH952" s="12" t="s">
        <v>48</v>
      </c>
      <c r="AI952" s="12" t="s">
        <v>48</v>
      </c>
    </row>
    <row r="953" spans="2:35" ht="14.5" x14ac:dyDescent="0.35">
      <c r="B953" s="107" t="s">
        <v>120</v>
      </c>
      <c r="C953" s="12" t="s">
        <v>48</v>
      </c>
      <c r="D953" s="94" t="s">
        <v>247</v>
      </c>
      <c r="E953" s="12" t="s">
        <v>2700</v>
      </c>
      <c r="F953" s="12" t="s">
        <v>48</v>
      </c>
      <c r="G953" s="12" t="s">
        <v>2703</v>
      </c>
      <c r="H953" s="109" t="s">
        <v>2704</v>
      </c>
      <c r="I953" s="94" t="s">
        <v>53</v>
      </c>
      <c r="J953" s="12"/>
      <c r="K953" s="94" t="s">
        <v>294</v>
      </c>
      <c r="L953" s="12" t="s">
        <v>68</v>
      </c>
      <c r="M953" s="95">
        <v>46073</v>
      </c>
      <c r="N953" s="12" t="s">
        <v>71</v>
      </c>
      <c r="O953" s="96" t="s">
        <v>48</v>
      </c>
      <c r="P953" s="12"/>
      <c r="Q953" s="13">
        <v>0</v>
      </c>
      <c r="R953" s="12" t="s">
        <v>56</v>
      </c>
      <c r="S953" s="96">
        <v>0</v>
      </c>
      <c r="T953" s="12" t="s">
        <v>48</v>
      </c>
      <c r="U953" s="96" t="s">
        <v>3</v>
      </c>
      <c r="V953" s="96">
        <v>0</v>
      </c>
      <c r="W953" s="96">
        <v>0</v>
      </c>
      <c r="X953" s="14">
        <v>0</v>
      </c>
      <c r="Y953" s="14">
        <v>0</v>
      </c>
      <c r="Z953" s="15" t="s">
        <v>57</v>
      </c>
      <c r="AA953" s="12" t="s">
        <v>48</v>
      </c>
      <c r="AB953" s="12" t="s">
        <v>48</v>
      </c>
      <c r="AC953" s="12" t="s">
        <v>57</v>
      </c>
      <c r="AD953" s="12" t="s">
        <v>57</v>
      </c>
      <c r="AE953" s="12" t="s">
        <v>57</v>
      </c>
      <c r="AF953" s="12" t="s">
        <v>59</v>
      </c>
      <c r="AG953" s="96">
        <v>0</v>
      </c>
      <c r="AH953" s="12" t="s">
        <v>48</v>
      </c>
      <c r="AI953" s="12" t="s">
        <v>48</v>
      </c>
    </row>
    <row r="954" spans="2:35" ht="14.5" x14ac:dyDescent="0.35">
      <c r="B954" s="107" t="s">
        <v>1830</v>
      </c>
      <c r="C954" s="12" t="s">
        <v>48</v>
      </c>
      <c r="D954" s="94" t="s">
        <v>235</v>
      </c>
      <c r="E954" s="12" t="s">
        <v>2700</v>
      </c>
      <c r="F954" s="12" t="s">
        <v>48</v>
      </c>
      <c r="G954" s="12" t="s">
        <v>2705</v>
      </c>
      <c r="H954" s="107" t="s">
        <v>2706</v>
      </c>
      <c r="I954" s="94" t="s">
        <v>53</v>
      </c>
      <c r="J954" s="12" t="s">
        <v>54</v>
      </c>
      <c r="K954" s="94" t="s">
        <v>593</v>
      </c>
      <c r="L954" s="12"/>
      <c r="M954" s="95" t="s">
        <v>48</v>
      </c>
      <c r="N954" s="12"/>
      <c r="O954" s="96" t="s">
        <v>48</v>
      </c>
      <c r="P954" s="12"/>
      <c r="Q954" s="13">
        <v>613100.15</v>
      </c>
      <c r="R954" s="12" t="s">
        <v>56</v>
      </c>
      <c r="S954" s="96">
        <f>Q954/V954</f>
        <v>213.40067873303167</v>
      </c>
      <c r="T954" s="12" t="s">
        <v>48</v>
      </c>
      <c r="U954" s="96">
        <v>0</v>
      </c>
      <c r="V954" s="96">
        <v>2873</v>
      </c>
      <c r="W954" s="96">
        <v>0</v>
      </c>
      <c r="X954" s="14">
        <v>0</v>
      </c>
      <c r="Y954" s="14">
        <v>0</v>
      </c>
      <c r="Z954" s="15" t="s">
        <v>57</v>
      </c>
      <c r="AA954" s="12" t="s">
        <v>48</v>
      </c>
      <c r="AB954" s="12" t="s">
        <v>48</v>
      </c>
      <c r="AC954" s="12" t="s">
        <v>57</v>
      </c>
      <c r="AD954" s="12" t="s">
        <v>57</v>
      </c>
      <c r="AE954" s="12" t="s">
        <v>57</v>
      </c>
      <c r="AF954" s="12" t="s">
        <v>80</v>
      </c>
      <c r="AG954" s="96">
        <v>10</v>
      </c>
      <c r="AH954" s="12" t="s">
        <v>48</v>
      </c>
      <c r="AI954" s="12" t="s">
        <v>48</v>
      </c>
    </row>
    <row r="955" spans="2:35" ht="14.5" x14ac:dyDescent="0.35">
      <c r="B955" s="107" t="s">
        <v>277</v>
      </c>
      <c r="C955" s="12" t="s">
        <v>48</v>
      </c>
      <c r="D955" s="94" t="s">
        <v>247</v>
      </c>
      <c r="E955" s="12" t="s">
        <v>2700</v>
      </c>
      <c r="F955" s="12" t="s">
        <v>48</v>
      </c>
      <c r="G955" s="12" t="s">
        <v>2707</v>
      </c>
      <c r="H955" s="107" t="s">
        <v>2708</v>
      </c>
      <c r="I955" s="94" t="s">
        <v>53</v>
      </c>
      <c r="J955" s="12" t="s">
        <v>54</v>
      </c>
      <c r="K955" s="94" t="s">
        <v>294</v>
      </c>
      <c r="L955" s="12" t="s">
        <v>68</v>
      </c>
      <c r="M955" s="95">
        <v>46101</v>
      </c>
      <c r="N955" s="12" t="s">
        <v>71</v>
      </c>
      <c r="O955" s="96" t="s">
        <v>48</v>
      </c>
      <c r="P955" s="12"/>
      <c r="Q955" s="13">
        <v>0</v>
      </c>
      <c r="R955" s="12" t="s">
        <v>56</v>
      </c>
      <c r="S955" s="96">
        <v>0</v>
      </c>
      <c r="T955" s="12" t="s">
        <v>48</v>
      </c>
      <c r="U955" s="96">
        <v>3184</v>
      </c>
      <c r="V955" s="96">
        <v>0</v>
      </c>
      <c r="W955" s="96">
        <v>0</v>
      </c>
      <c r="X955" s="14">
        <v>0</v>
      </c>
      <c r="Y955" s="14">
        <v>0</v>
      </c>
      <c r="Z955" s="15" t="s">
        <v>57</v>
      </c>
      <c r="AA955" s="12" t="s">
        <v>48</v>
      </c>
      <c r="AB955" s="12" t="s">
        <v>48</v>
      </c>
      <c r="AC955" s="12" t="s">
        <v>57</v>
      </c>
      <c r="AD955" s="12" t="s">
        <v>57</v>
      </c>
      <c r="AE955" s="12" t="s">
        <v>57</v>
      </c>
      <c r="AF955" s="12" t="s">
        <v>80</v>
      </c>
      <c r="AG955" s="96">
        <v>0</v>
      </c>
      <c r="AH955" s="12" t="s">
        <v>48</v>
      </c>
      <c r="AI955" s="12" t="s">
        <v>48</v>
      </c>
    </row>
    <row r="956" spans="2:35" ht="14.5" x14ac:dyDescent="0.35">
      <c r="B956" s="107" t="s">
        <v>1830</v>
      </c>
      <c r="C956" s="12" t="s">
        <v>48</v>
      </c>
      <c r="D956" s="94" t="s">
        <v>235</v>
      </c>
      <c r="E956" s="12" t="s">
        <v>2700</v>
      </c>
      <c r="F956" s="12" t="s">
        <v>48</v>
      </c>
      <c r="G956" s="12" t="s">
        <v>2709</v>
      </c>
      <c r="H956" s="107" t="s">
        <v>2710</v>
      </c>
      <c r="I956" s="94" t="s">
        <v>53</v>
      </c>
      <c r="J956" s="12" t="s">
        <v>54</v>
      </c>
      <c r="K956" s="94" t="s">
        <v>67</v>
      </c>
      <c r="L956" s="12" t="s">
        <v>119</v>
      </c>
      <c r="M956" s="95">
        <v>45511</v>
      </c>
      <c r="N956" s="12" t="s">
        <v>72</v>
      </c>
      <c r="O956" s="96" t="s">
        <v>48</v>
      </c>
      <c r="P956" s="12"/>
      <c r="Q956" s="13">
        <f t="shared" ref="Q956:Q958" si="34">X956</f>
        <v>523757.4</v>
      </c>
      <c r="R956" s="12" t="s">
        <v>72</v>
      </c>
      <c r="S956" s="96">
        <f>Q956/V956</f>
        <v>187.39084078711986</v>
      </c>
      <c r="T956" s="12" t="s">
        <v>48</v>
      </c>
      <c r="U956" s="13">
        <v>6651</v>
      </c>
      <c r="V956" s="96">
        <v>2795</v>
      </c>
      <c r="W956" s="96" t="s">
        <v>60</v>
      </c>
      <c r="X956" s="23">
        <v>523757.4</v>
      </c>
      <c r="Y956" s="23">
        <v>-11737.71</v>
      </c>
      <c r="Z956" s="16" t="s">
        <v>58</v>
      </c>
      <c r="AA956" s="12" t="s">
        <v>48</v>
      </c>
      <c r="AB956" s="12" t="s">
        <v>48</v>
      </c>
      <c r="AC956" s="12" t="s">
        <v>57</v>
      </c>
      <c r="AD956" s="12" t="s">
        <v>57</v>
      </c>
      <c r="AE956" s="12" t="s">
        <v>57</v>
      </c>
      <c r="AF956" s="12" t="s">
        <v>80</v>
      </c>
      <c r="AG956" s="96">
        <v>7</v>
      </c>
      <c r="AH956" s="12" t="s">
        <v>48</v>
      </c>
      <c r="AI956" s="12" t="s">
        <v>48</v>
      </c>
    </row>
    <row r="957" spans="2:35" ht="14.5" x14ac:dyDescent="0.35">
      <c r="B957" s="107" t="s">
        <v>2120</v>
      </c>
      <c r="C957" s="12" t="s">
        <v>48</v>
      </c>
      <c r="D957" s="94" t="s">
        <v>235</v>
      </c>
      <c r="E957" s="12" t="s">
        <v>2700</v>
      </c>
      <c r="F957" s="12" t="s">
        <v>48</v>
      </c>
      <c r="G957" s="12" t="s">
        <v>2711</v>
      </c>
      <c r="H957" s="107" t="s">
        <v>2712</v>
      </c>
      <c r="I957" s="94" t="s">
        <v>53</v>
      </c>
      <c r="J957" s="12" t="s">
        <v>79</v>
      </c>
      <c r="K957" s="94" t="s">
        <v>67</v>
      </c>
      <c r="L957" s="12" t="s">
        <v>119</v>
      </c>
      <c r="M957" s="95">
        <v>45247</v>
      </c>
      <c r="N957" s="12" t="s">
        <v>72</v>
      </c>
      <c r="O957" s="96" t="s">
        <v>48</v>
      </c>
      <c r="P957" s="12"/>
      <c r="Q957" s="13">
        <f t="shared" si="34"/>
        <v>707420</v>
      </c>
      <c r="R957" s="12" t="s">
        <v>72</v>
      </c>
      <c r="S957" s="96">
        <f>Q957/V957</f>
        <v>192.96781232951446</v>
      </c>
      <c r="T957" s="12" t="s">
        <v>48</v>
      </c>
      <c r="U957" s="13">
        <v>6492</v>
      </c>
      <c r="V957" s="96">
        <v>3666</v>
      </c>
      <c r="W957" s="96">
        <v>1</v>
      </c>
      <c r="X957" s="14">
        <v>707420</v>
      </c>
      <c r="Y957" s="14">
        <v>0</v>
      </c>
      <c r="Z957" s="16" t="s">
        <v>58</v>
      </c>
      <c r="AA957" s="12" t="s">
        <v>48</v>
      </c>
      <c r="AB957" s="12" t="s">
        <v>48</v>
      </c>
      <c r="AC957" s="12" t="s">
        <v>57</v>
      </c>
      <c r="AD957" s="12" t="s">
        <v>57</v>
      </c>
      <c r="AE957" s="12" t="s">
        <v>57</v>
      </c>
      <c r="AF957" s="12" t="s">
        <v>80</v>
      </c>
      <c r="AG957" s="96">
        <v>8</v>
      </c>
      <c r="AH957" s="12" t="s">
        <v>48</v>
      </c>
      <c r="AI957" s="12" t="s">
        <v>48</v>
      </c>
    </row>
    <row r="958" spans="2:35" ht="14.5" x14ac:dyDescent="0.35">
      <c r="B958" s="107" t="s">
        <v>1830</v>
      </c>
      <c r="C958" s="12" t="s">
        <v>48</v>
      </c>
      <c r="D958" s="12" t="s">
        <v>235</v>
      </c>
      <c r="E958" s="12" t="s">
        <v>2700</v>
      </c>
      <c r="F958" s="12" t="s">
        <v>48</v>
      </c>
      <c r="G958" s="12" t="s">
        <v>2713</v>
      </c>
      <c r="H958" s="107" t="s">
        <v>2714</v>
      </c>
      <c r="I958" s="12" t="s">
        <v>53</v>
      </c>
      <c r="J958" s="12" t="s">
        <v>54</v>
      </c>
      <c r="K958" s="12" t="s">
        <v>67</v>
      </c>
      <c r="L958" s="12" t="s">
        <v>119</v>
      </c>
      <c r="M958" s="95">
        <v>45215</v>
      </c>
      <c r="N958" s="12" t="s">
        <v>72</v>
      </c>
      <c r="O958" s="96" t="s">
        <v>48</v>
      </c>
      <c r="P958" s="12"/>
      <c r="Q958" s="13">
        <f t="shared" si="34"/>
        <v>955329.84</v>
      </c>
      <c r="R958" s="12" t="s">
        <v>72</v>
      </c>
      <c r="S958" s="96">
        <f>Q958/V958</f>
        <v>172.84780893794101</v>
      </c>
      <c r="T958" s="12" t="s">
        <v>48</v>
      </c>
      <c r="U958" s="13">
        <v>2674</v>
      </c>
      <c r="V958" s="96">
        <v>5527</v>
      </c>
      <c r="W958" s="96">
        <v>2</v>
      </c>
      <c r="X958" s="14">
        <v>955329.84</v>
      </c>
      <c r="Y958" s="14">
        <v>0</v>
      </c>
      <c r="Z958" s="16" t="s">
        <v>58</v>
      </c>
      <c r="AA958" s="12" t="s">
        <v>48</v>
      </c>
      <c r="AB958" s="12" t="s">
        <v>48</v>
      </c>
      <c r="AC958" s="12" t="s">
        <v>57</v>
      </c>
      <c r="AD958" s="12" t="s">
        <v>57</v>
      </c>
      <c r="AE958" s="12" t="s">
        <v>57</v>
      </c>
      <c r="AF958" s="12" t="s">
        <v>80</v>
      </c>
      <c r="AG958" s="96">
        <v>3</v>
      </c>
      <c r="AH958" s="12" t="s">
        <v>48</v>
      </c>
      <c r="AI958" s="12" t="s">
        <v>48</v>
      </c>
    </row>
    <row r="959" spans="2:35" ht="14.5" x14ac:dyDescent="0.35">
      <c r="B959" s="107" t="s">
        <v>277</v>
      </c>
      <c r="C959" s="12" t="s">
        <v>48</v>
      </c>
      <c r="D959" s="12" t="s">
        <v>235</v>
      </c>
      <c r="E959" s="12" t="s">
        <v>2700</v>
      </c>
      <c r="F959" s="12" t="s">
        <v>48</v>
      </c>
      <c r="G959" s="12" t="s">
        <v>2715</v>
      </c>
      <c r="H959" s="107" t="s">
        <v>2716</v>
      </c>
      <c r="I959" s="94" t="s">
        <v>53</v>
      </c>
      <c r="J959" s="12" t="s">
        <v>54</v>
      </c>
      <c r="K959" s="94" t="s">
        <v>67</v>
      </c>
      <c r="L959" s="12" t="s">
        <v>68</v>
      </c>
      <c r="M959" s="95">
        <v>46151</v>
      </c>
      <c r="N959" s="12" t="s">
        <v>71</v>
      </c>
      <c r="O959" s="96" t="s">
        <v>48</v>
      </c>
      <c r="P959" s="12"/>
      <c r="Q959" s="13">
        <v>0</v>
      </c>
      <c r="R959" s="12" t="s">
        <v>56</v>
      </c>
      <c r="S959" s="96">
        <v>0</v>
      </c>
      <c r="T959" s="12" t="s">
        <v>48</v>
      </c>
      <c r="U959" s="13">
        <v>643</v>
      </c>
      <c r="V959" s="96">
        <v>451</v>
      </c>
      <c r="W959" s="96">
        <v>0</v>
      </c>
      <c r="X959" s="14">
        <v>0</v>
      </c>
      <c r="Y959" s="14">
        <v>0</v>
      </c>
      <c r="Z959" s="15" t="s">
        <v>57</v>
      </c>
      <c r="AA959" s="12" t="s">
        <v>48</v>
      </c>
      <c r="AB959" s="12" t="s">
        <v>48</v>
      </c>
      <c r="AC959" s="12" t="s">
        <v>57</v>
      </c>
      <c r="AD959" s="12" t="s">
        <v>57</v>
      </c>
      <c r="AE959" s="12" t="s">
        <v>57</v>
      </c>
      <c r="AF959" s="12" t="s">
        <v>80</v>
      </c>
      <c r="AG959" s="96">
        <v>4</v>
      </c>
      <c r="AH959" s="12" t="s">
        <v>48</v>
      </c>
      <c r="AI959" s="12" t="s">
        <v>48</v>
      </c>
    </row>
    <row r="960" spans="2:35" ht="14.5" x14ac:dyDescent="0.35">
      <c r="B960" s="107" t="s">
        <v>1830</v>
      </c>
      <c r="C960" s="12" t="s">
        <v>48</v>
      </c>
      <c r="D960" s="12" t="s">
        <v>235</v>
      </c>
      <c r="E960" s="12" t="s">
        <v>2700</v>
      </c>
      <c r="F960" s="12" t="s">
        <v>48</v>
      </c>
      <c r="G960" s="94" t="s">
        <v>2717</v>
      </c>
      <c r="H960" s="107" t="s">
        <v>2718</v>
      </c>
      <c r="I960" s="12" t="s">
        <v>53</v>
      </c>
      <c r="J960" s="12" t="s">
        <v>54</v>
      </c>
      <c r="K960" s="12" t="s">
        <v>67</v>
      </c>
      <c r="L960" s="12" t="s">
        <v>614</v>
      </c>
      <c r="M960" s="95">
        <v>45049</v>
      </c>
      <c r="N960" s="12" t="s">
        <v>72</v>
      </c>
      <c r="O960" s="96" t="s">
        <v>48</v>
      </c>
      <c r="P960" s="12"/>
      <c r="Q960" s="13">
        <f>X960</f>
        <v>679265.56</v>
      </c>
      <c r="R960" s="12" t="s">
        <v>72</v>
      </c>
      <c r="S960" s="96">
        <f>Q960/V960</f>
        <v>236.4307553080404</v>
      </c>
      <c r="T960" s="12" t="s">
        <v>48</v>
      </c>
      <c r="U960" s="13">
        <v>2359</v>
      </c>
      <c r="V960" s="96">
        <v>2873</v>
      </c>
      <c r="W960" s="96">
        <v>0</v>
      </c>
      <c r="X960" s="14">
        <v>679265.56</v>
      </c>
      <c r="Y960" s="14">
        <v>0</v>
      </c>
      <c r="Z960" s="16" t="s">
        <v>58</v>
      </c>
      <c r="AA960" s="12" t="s">
        <v>48</v>
      </c>
      <c r="AB960" s="12" t="s">
        <v>48</v>
      </c>
      <c r="AC960" s="12" t="s">
        <v>57</v>
      </c>
      <c r="AD960" s="12" t="s">
        <v>57</v>
      </c>
      <c r="AE960" s="12" t="s">
        <v>57</v>
      </c>
      <c r="AF960" s="12" t="s">
        <v>80</v>
      </c>
      <c r="AG960" s="118">
        <v>10</v>
      </c>
      <c r="AH960" s="12" t="s">
        <v>48</v>
      </c>
      <c r="AI960" s="12" t="s">
        <v>48</v>
      </c>
    </row>
    <row r="961" spans="2:36" ht="14.5" x14ac:dyDescent="0.35">
      <c r="B961" s="107" t="s">
        <v>1830</v>
      </c>
      <c r="C961" s="12" t="s">
        <v>48</v>
      </c>
      <c r="D961" s="12" t="s">
        <v>247</v>
      </c>
      <c r="E961" s="12" t="s">
        <v>2700</v>
      </c>
      <c r="F961" s="12" t="s">
        <v>48</v>
      </c>
      <c r="G961" s="94" t="s">
        <v>2719</v>
      </c>
      <c r="H961" s="107" t="s">
        <v>2720</v>
      </c>
      <c r="I961" s="12" t="s">
        <v>78</v>
      </c>
      <c r="J961" s="12" t="s">
        <v>54</v>
      </c>
      <c r="K961" s="12" t="s">
        <v>294</v>
      </c>
      <c r="L961" s="12" t="s">
        <v>68</v>
      </c>
      <c r="M961" s="95">
        <v>46290</v>
      </c>
      <c r="N961" s="12" t="s">
        <v>71</v>
      </c>
      <c r="O961" s="96" t="s">
        <v>48</v>
      </c>
      <c r="P961" s="12"/>
      <c r="Q961" s="17">
        <v>0</v>
      </c>
      <c r="R961" s="12" t="s">
        <v>56</v>
      </c>
      <c r="S961" s="96">
        <v>0</v>
      </c>
      <c r="T961" s="12" t="s">
        <v>48</v>
      </c>
      <c r="U961" s="24">
        <v>2400</v>
      </c>
      <c r="V961" s="96">
        <v>0</v>
      </c>
      <c r="W961" s="96">
        <v>0</v>
      </c>
      <c r="X961" s="16">
        <v>0</v>
      </c>
      <c r="Y961" s="19">
        <v>0</v>
      </c>
      <c r="Z961" s="16" t="s">
        <v>57</v>
      </c>
      <c r="AA961" s="12"/>
      <c r="AB961" s="12"/>
      <c r="AC961" s="12" t="s">
        <v>57</v>
      </c>
      <c r="AD961" s="12" t="s">
        <v>2</v>
      </c>
      <c r="AE961" s="12" t="s">
        <v>2</v>
      </c>
      <c r="AF961" s="12" t="s">
        <v>59</v>
      </c>
      <c r="AG961" s="118">
        <v>0</v>
      </c>
      <c r="AH961" s="12" t="s">
        <v>48</v>
      </c>
      <c r="AI961" s="12" t="s">
        <v>48</v>
      </c>
    </row>
    <row r="962" spans="2:36" ht="14.5" x14ac:dyDescent="0.35">
      <c r="B962" s="107" t="s">
        <v>1830</v>
      </c>
      <c r="C962" s="12" t="s">
        <v>48</v>
      </c>
      <c r="D962" s="12" t="s">
        <v>235</v>
      </c>
      <c r="E962" s="12" t="s">
        <v>2700</v>
      </c>
      <c r="F962" s="12" t="s">
        <v>48</v>
      </c>
      <c r="G962" s="12" t="s">
        <v>2721</v>
      </c>
      <c r="H962" s="107" t="s">
        <v>2722</v>
      </c>
      <c r="I962" s="12" t="s">
        <v>78</v>
      </c>
      <c r="J962" s="12" t="s">
        <v>54</v>
      </c>
      <c r="K962" s="12" t="s">
        <v>55</v>
      </c>
      <c r="L962" s="12"/>
      <c r="M962" s="95" t="s">
        <v>48</v>
      </c>
      <c r="N962" s="12"/>
      <c r="O962" s="96" t="s">
        <v>48</v>
      </c>
      <c r="P962" s="12"/>
      <c r="Q962" s="13">
        <v>0</v>
      </c>
      <c r="R962" s="12"/>
      <c r="S962" s="96">
        <v>0</v>
      </c>
      <c r="T962" s="12" t="s">
        <v>48</v>
      </c>
      <c r="U962" s="96">
        <v>0</v>
      </c>
      <c r="V962" s="96">
        <v>0</v>
      </c>
      <c r="W962" s="96">
        <v>0</v>
      </c>
      <c r="X962" s="14">
        <v>0</v>
      </c>
      <c r="Y962" s="14">
        <v>0</v>
      </c>
      <c r="Z962" s="15" t="s">
        <v>57</v>
      </c>
      <c r="AA962" s="12" t="s">
        <v>48</v>
      </c>
      <c r="AB962" s="12" t="s">
        <v>48</v>
      </c>
      <c r="AC962" s="12" t="s">
        <v>57</v>
      </c>
      <c r="AD962" s="12" t="s">
        <v>57</v>
      </c>
      <c r="AE962" s="12" t="s">
        <v>57</v>
      </c>
      <c r="AF962" s="12" t="s">
        <v>80</v>
      </c>
      <c r="AG962" s="96">
        <v>0</v>
      </c>
      <c r="AH962" s="12" t="s">
        <v>48</v>
      </c>
      <c r="AI962" s="12" t="s">
        <v>48</v>
      </c>
    </row>
    <row r="963" spans="2:36" ht="14.5" x14ac:dyDescent="0.35">
      <c r="B963" s="107" t="s">
        <v>120</v>
      </c>
      <c r="C963" s="12" t="s">
        <v>48</v>
      </c>
      <c r="D963" s="12" t="s">
        <v>235</v>
      </c>
      <c r="E963" s="12" t="s">
        <v>2700</v>
      </c>
      <c r="F963" s="12" t="s">
        <v>48</v>
      </c>
      <c r="G963" s="12" t="s">
        <v>2723</v>
      </c>
      <c r="H963" s="107" t="s">
        <v>2724</v>
      </c>
      <c r="I963" s="12" t="s">
        <v>78</v>
      </c>
      <c r="J963" s="12"/>
      <c r="K963" s="12" t="s">
        <v>67</v>
      </c>
      <c r="L963" s="12" t="s">
        <v>68</v>
      </c>
      <c r="M963" s="95">
        <v>46116</v>
      </c>
      <c r="N963" s="12" t="s">
        <v>71</v>
      </c>
      <c r="O963" s="96" t="s">
        <v>48</v>
      </c>
      <c r="P963" s="12"/>
      <c r="Q963" s="13">
        <v>0</v>
      </c>
      <c r="R963" s="12" t="s">
        <v>56</v>
      </c>
      <c r="S963" s="96">
        <v>0</v>
      </c>
      <c r="T963" s="12" t="s">
        <v>48</v>
      </c>
      <c r="U963" s="96" t="s">
        <v>3</v>
      </c>
      <c r="V963" s="96">
        <v>223</v>
      </c>
      <c r="W963" s="96">
        <v>0</v>
      </c>
      <c r="X963" s="14">
        <v>10524.710000000001</v>
      </c>
      <c r="Y963" s="14">
        <v>0</v>
      </c>
      <c r="Z963" s="15" t="s">
        <v>57</v>
      </c>
      <c r="AA963" s="12" t="s">
        <v>48</v>
      </c>
      <c r="AB963" s="12" t="s">
        <v>48</v>
      </c>
      <c r="AC963" s="12" t="s">
        <v>57</v>
      </c>
      <c r="AD963" s="12" t="s">
        <v>2</v>
      </c>
      <c r="AE963" s="12" t="s">
        <v>2</v>
      </c>
      <c r="AF963" s="12" t="s">
        <v>80</v>
      </c>
      <c r="AG963" s="96">
        <v>0</v>
      </c>
      <c r="AH963" s="12" t="s">
        <v>48</v>
      </c>
      <c r="AI963" s="12" t="s">
        <v>48</v>
      </c>
    </row>
    <row r="964" spans="2:36" ht="14.5" x14ac:dyDescent="0.35">
      <c r="B964" s="107" t="s">
        <v>1830</v>
      </c>
      <c r="C964" s="12" t="s">
        <v>48</v>
      </c>
      <c r="D964" s="12" t="s">
        <v>235</v>
      </c>
      <c r="E964" s="12" t="s">
        <v>2700</v>
      </c>
      <c r="F964" s="12" t="s">
        <v>48</v>
      </c>
      <c r="G964" s="12" t="s">
        <v>2725</v>
      </c>
      <c r="H964" s="107" t="s">
        <v>2726</v>
      </c>
      <c r="I964" s="12" t="s">
        <v>78</v>
      </c>
      <c r="J964" s="12" t="s">
        <v>54</v>
      </c>
      <c r="K964" s="12" t="s">
        <v>55</v>
      </c>
      <c r="L964" s="12"/>
      <c r="M964" s="95" t="s">
        <v>48</v>
      </c>
      <c r="N964" s="12"/>
      <c r="O964" s="96" t="s">
        <v>48</v>
      </c>
      <c r="P964" s="12"/>
      <c r="Q964" s="13">
        <v>0</v>
      </c>
      <c r="R964" s="12"/>
      <c r="S964" s="96">
        <v>0</v>
      </c>
      <c r="T964" s="12" t="s">
        <v>48</v>
      </c>
      <c r="U964" s="96">
        <v>0</v>
      </c>
      <c r="V964" s="96">
        <v>0</v>
      </c>
      <c r="W964" s="96">
        <v>0</v>
      </c>
      <c r="X964" s="14">
        <v>0</v>
      </c>
      <c r="Y964" s="14">
        <v>0</v>
      </c>
      <c r="Z964" s="15" t="s">
        <v>57</v>
      </c>
      <c r="AA964" s="12" t="s">
        <v>48</v>
      </c>
      <c r="AB964" s="12" t="s">
        <v>48</v>
      </c>
      <c r="AC964" s="12" t="s">
        <v>57</v>
      </c>
      <c r="AD964" s="12" t="s">
        <v>57</v>
      </c>
      <c r="AE964" s="12" t="s">
        <v>57</v>
      </c>
      <c r="AF964" s="12" t="s">
        <v>80</v>
      </c>
      <c r="AG964" s="96">
        <v>0</v>
      </c>
      <c r="AH964" s="12" t="s">
        <v>48</v>
      </c>
      <c r="AI964" s="12" t="s">
        <v>48</v>
      </c>
    </row>
    <row r="965" spans="2:36" ht="14.5" x14ac:dyDescent="0.35">
      <c r="B965" s="107" t="s">
        <v>120</v>
      </c>
      <c r="C965" s="12" t="s">
        <v>48</v>
      </c>
      <c r="D965" s="12" t="s">
        <v>235</v>
      </c>
      <c r="E965" s="12" t="s">
        <v>2700</v>
      </c>
      <c r="F965" s="12" t="s">
        <v>48</v>
      </c>
      <c r="G965" s="12" t="s">
        <v>2727</v>
      </c>
      <c r="H965" s="107" t="s">
        <v>2728</v>
      </c>
      <c r="I965" s="12" t="s">
        <v>78</v>
      </c>
      <c r="J965" s="12"/>
      <c r="K965" s="12" t="s">
        <v>67</v>
      </c>
      <c r="L965" s="12" t="s">
        <v>68</v>
      </c>
      <c r="M965" s="95">
        <v>46116</v>
      </c>
      <c r="N965" s="12" t="s">
        <v>71</v>
      </c>
      <c r="O965" s="96" t="s">
        <v>48</v>
      </c>
      <c r="P965" s="12"/>
      <c r="Q965" s="13">
        <v>0</v>
      </c>
      <c r="R965" s="12" t="s">
        <v>56</v>
      </c>
      <c r="S965" s="96">
        <v>0</v>
      </c>
      <c r="T965" s="12" t="s">
        <v>48</v>
      </c>
      <c r="U965" s="96" t="s">
        <v>3</v>
      </c>
      <c r="V965" s="96">
        <v>607</v>
      </c>
      <c r="W965" s="96">
        <v>7</v>
      </c>
      <c r="X965" s="14">
        <v>1077.8499999999999</v>
      </c>
      <c r="Y965" s="14">
        <v>0</v>
      </c>
      <c r="Z965" s="15" t="s">
        <v>57</v>
      </c>
      <c r="AA965" s="12" t="s">
        <v>48</v>
      </c>
      <c r="AB965" s="12" t="s">
        <v>48</v>
      </c>
      <c r="AC965" s="12" t="s">
        <v>57</v>
      </c>
      <c r="AD965" s="12" t="s">
        <v>2</v>
      </c>
      <c r="AE965" s="12" t="s">
        <v>2</v>
      </c>
      <c r="AF965" s="12" t="s">
        <v>80</v>
      </c>
      <c r="AG965" s="96">
        <v>7</v>
      </c>
      <c r="AH965" s="12" t="s">
        <v>48</v>
      </c>
      <c r="AI965" s="12" t="s">
        <v>48</v>
      </c>
    </row>
    <row r="966" spans="2:36" ht="14.5" x14ac:dyDescent="0.35">
      <c r="B966" s="107" t="s">
        <v>2729</v>
      </c>
      <c r="C966" s="12" t="s">
        <v>48</v>
      </c>
      <c r="D966" s="12" t="s">
        <v>235</v>
      </c>
      <c r="E966" s="12" t="s">
        <v>2700</v>
      </c>
      <c r="F966" s="12" t="s">
        <v>48</v>
      </c>
      <c r="G966" s="12" t="s">
        <v>2730</v>
      </c>
      <c r="H966" s="107" t="s">
        <v>2731</v>
      </c>
      <c r="I966" s="12" t="s">
        <v>78</v>
      </c>
      <c r="J966" s="12" t="s">
        <v>128</v>
      </c>
      <c r="K966" s="12" t="s">
        <v>294</v>
      </c>
      <c r="L966" s="12" t="s">
        <v>68</v>
      </c>
      <c r="M966" s="95">
        <v>46116</v>
      </c>
      <c r="N966" s="12" t="s">
        <v>71</v>
      </c>
      <c r="O966" s="96" t="s">
        <v>48</v>
      </c>
      <c r="P966" s="12"/>
      <c r="Q966" s="13">
        <v>0</v>
      </c>
      <c r="R966" s="12" t="s">
        <v>56</v>
      </c>
      <c r="S966" s="96">
        <v>0</v>
      </c>
      <c r="T966" s="12" t="s">
        <v>48</v>
      </c>
      <c r="U966" s="96">
        <v>3242</v>
      </c>
      <c r="V966" s="96">
        <v>0</v>
      </c>
      <c r="W966" s="96">
        <v>0</v>
      </c>
      <c r="X966" s="14">
        <v>0</v>
      </c>
      <c r="Y966" s="14">
        <v>0</v>
      </c>
      <c r="Z966" s="15" t="s">
        <v>57</v>
      </c>
      <c r="AA966" s="12" t="s">
        <v>48</v>
      </c>
      <c r="AB966" s="12" t="s">
        <v>48</v>
      </c>
      <c r="AC966" s="12" t="s">
        <v>57</v>
      </c>
      <c r="AD966" s="12" t="s">
        <v>57</v>
      </c>
      <c r="AE966" s="12" t="s">
        <v>57</v>
      </c>
      <c r="AF966" s="12" t="s">
        <v>59</v>
      </c>
      <c r="AG966" s="96">
        <v>0</v>
      </c>
      <c r="AH966" s="12" t="s">
        <v>48</v>
      </c>
      <c r="AI966" s="12" t="s">
        <v>48</v>
      </c>
    </row>
    <row r="967" spans="2:36" ht="14.5" x14ac:dyDescent="0.35">
      <c r="B967" s="107" t="s">
        <v>1830</v>
      </c>
      <c r="C967" s="12" t="s">
        <v>48</v>
      </c>
      <c r="D967" s="12" t="s">
        <v>235</v>
      </c>
      <c r="E967" s="12" t="s">
        <v>2700</v>
      </c>
      <c r="F967" s="12" t="s">
        <v>48</v>
      </c>
      <c r="G967" s="12" t="s">
        <v>2732</v>
      </c>
      <c r="H967" s="107" t="s">
        <v>2733</v>
      </c>
      <c r="I967" s="12" t="s">
        <v>78</v>
      </c>
      <c r="J967" s="12" t="s">
        <v>54</v>
      </c>
      <c r="K967" s="12" t="s">
        <v>67</v>
      </c>
      <c r="L967" s="12" t="s">
        <v>119</v>
      </c>
      <c r="M967" s="95">
        <v>45258</v>
      </c>
      <c r="N967" s="12" t="s">
        <v>72</v>
      </c>
      <c r="O967" s="96" t="s">
        <v>48</v>
      </c>
      <c r="P967" s="12"/>
      <c r="Q967" s="13">
        <f>X967</f>
        <v>119934.76</v>
      </c>
      <c r="R967" s="12" t="s">
        <v>72</v>
      </c>
      <c r="S967" s="96">
        <f>Q967/V967</f>
        <v>26.988019801980197</v>
      </c>
      <c r="T967" s="12" t="s">
        <v>48</v>
      </c>
      <c r="U967" s="13">
        <v>7644</v>
      </c>
      <c r="V967" s="96">
        <v>4444</v>
      </c>
      <c r="W967" s="96">
        <v>0</v>
      </c>
      <c r="X967" s="18">
        <v>119934.76</v>
      </c>
      <c r="Y967" s="18">
        <v>-234740</v>
      </c>
      <c r="Z967" s="16" t="s">
        <v>58</v>
      </c>
      <c r="AA967" s="12" t="s">
        <v>48</v>
      </c>
      <c r="AB967" s="12" t="s">
        <v>48</v>
      </c>
      <c r="AC967" s="12" t="s">
        <v>57</v>
      </c>
      <c r="AD967" s="12" t="s">
        <v>57</v>
      </c>
      <c r="AE967" s="12" t="s">
        <v>57</v>
      </c>
      <c r="AF967" s="12" t="s">
        <v>80</v>
      </c>
      <c r="AG967" s="96">
        <v>4</v>
      </c>
      <c r="AH967" s="12" t="s">
        <v>48</v>
      </c>
      <c r="AI967" s="12" t="s">
        <v>48</v>
      </c>
    </row>
    <row r="968" spans="2:36" s="134" customFormat="1" ht="14.5" x14ac:dyDescent="0.35">
      <c r="B968" s="107" t="s">
        <v>277</v>
      </c>
      <c r="C968" s="12" t="s">
        <v>48</v>
      </c>
      <c r="D968" s="12" t="s">
        <v>235</v>
      </c>
      <c r="E968" s="12" t="s">
        <v>2700</v>
      </c>
      <c r="F968" s="12" t="s">
        <v>48</v>
      </c>
      <c r="G968" s="12" t="s">
        <v>2734</v>
      </c>
      <c r="H968" s="107" t="s">
        <v>2735</v>
      </c>
      <c r="I968" s="12" t="s">
        <v>78</v>
      </c>
      <c r="J968" s="12" t="s">
        <v>128</v>
      </c>
      <c r="K968" s="12" t="s">
        <v>55</v>
      </c>
      <c r="L968" s="12"/>
      <c r="M968" s="95" t="s">
        <v>48</v>
      </c>
      <c r="N968" s="12"/>
      <c r="O968" s="96" t="s">
        <v>48</v>
      </c>
      <c r="P968" s="12"/>
      <c r="Q968" s="13">
        <v>0</v>
      </c>
      <c r="R968" s="12"/>
      <c r="S968" s="96">
        <v>0</v>
      </c>
      <c r="T968" s="12" t="s">
        <v>48</v>
      </c>
      <c r="U968" s="96">
        <v>0</v>
      </c>
      <c r="V968" s="96">
        <v>0</v>
      </c>
      <c r="W968" s="96">
        <v>0</v>
      </c>
      <c r="X968" s="14">
        <v>0</v>
      </c>
      <c r="Y968" s="14">
        <v>0</v>
      </c>
      <c r="Z968" s="15" t="s">
        <v>57</v>
      </c>
      <c r="AA968" s="12" t="s">
        <v>48</v>
      </c>
      <c r="AB968" s="12" t="s">
        <v>48</v>
      </c>
      <c r="AC968" s="12" t="s">
        <v>57</v>
      </c>
      <c r="AD968" s="12" t="s">
        <v>57</v>
      </c>
      <c r="AE968" s="12" t="s">
        <v>57</v>
      </c>
      <c r="AF968" s="12" t="s">
        <v>59</v>
      </c>
      <c r="AG968" s="96">
        <v>0</v>
      </c>
      <c r="AH968" s="12" t="s">
        <v>48</v>
      </c>
      <c r="AI968" s="12" t="s">
        <v>48</v>
      </c>
      <c r="AJ968"/>
    </row>
    <row r="969" spans="2:36" ht="14.5" x14ac:dyDescent="0.35">
      <c r="B969" s="107" t="s">
        <v>1830</v>
      </c>
      <c r="C969" s="12" t="s">
        <v>48</v>
      </c>
      <c r="D969" s="12" t="s">
        <v>235</v>
      </c>
      <c r="E969" s="12" t="s">
        <v>2700</v>
      </c>
      <c r="F969" s="12" t="s">
        <v>48</v>
      </c>
      <c r="G969" s="12" t="s">
        <v>2736</v>
      </c>
      <c r="H969" s="107" t="s">
        <v>2737</v>
      </c>
      <c r="I969" s="12" t="s">
        <v>78</v>
      </c>
      <c r="J969" s="12" t="s">
        <v>54</v>
      </c>
      <c r="K969" s="12" t="s">
        <v>67</v>
      </c>
      <c r="L969" s="12" t="s">
        <v>119</v>
      </c>
      <c r="M969" s="95">
        <v>45268</v>
      </c>
      <c r="N969" s="12" t="s">
        <v>72</v>
      </c>
      <c r="O969" s="96" t="s">
        <v>48</v>
      </c>
      <c r="P969" s="12"/>
      <c r="Q969" s="13">
        <f>X969</f>
        <v>1164963.6299999999</v>
      </c>
      <c r="R969" s="12" t="s">
        <v>72</v>
      </c>
      <c r="S969" s="96">
        <f>Q969/V969</f>
        <v>262.14303105310529</v>
      </c>
      <c r="T969" s="12" t="s">
        <v>48</v>
      </c>
      <c r="U969" s="13">
        <v>0</v>
      </c>
      <c r="V969" s="96">
        <v>4444</v>
      </c>
      <c r="W969" s="96">
        <v>13</v>
      </c>
      <c r="X969" s="18">
        <v>1164963.6299999999</v>
      </c>
      <c r="Y969" s="18">
        <v>28995.89</v>
      </c>
      <c r="Z969" s="15" t="s">
        <v>58</v>
      </c>
      <c r="AA969" s="12" t="s">
        <v>48</v>
      </c>
      <c r="AB969" s="12" t="s">
        <v>48</v>
      </c>
      <c r="AC969" s="12" t="s">
        <v>57</v>
      </c>
      <c r="AD969" s="12" t="s">
        <v>57</v>
      </c>
      <c r="AE969" s="12" t="s">
        <v>57</v>
      </c>
      <c r="AF969" s="12" t="s">
        <v>80</v>
      </c>
      <c r="AG969" s="96">
        <v>0</v>
      </c>
      <c r="AH969" s="12" t="s">
        <v>48</v>
      </c>
      <c r="AI969" s="12" t="s">
        <v>48</v>
      </c>
    </row>
    <row r="970" spans="2:36" ht="14.5" x14ac:dyDescent="0.35">
      <c r="B970" s="107" t="s">
        <v>2738</v>
      </c>
      <c r="C970" s="12" t="s">
        <v>48</v>
      </c>
      <c r="D970" s="12" t="s">
        <v>235</v>
      </c>
      <c r="E970" s="12" t="s">
        <v>2739</v>
      </c>
      <c r="F970" s="12" t="s">
        <v>48</v>
      </c>
      <c r="G970" s="94" t="s">
        <v>2740</v>
      </c>
      <c r="H970" s="107" t="s">
        <v>2741</v>
      </c>
      <c r="I970" s="12" t="s">
        <v>53</v>
      </c>
      <c r="J970" s="12" t="s">
        <v>128</v>
      </c>
      <c r="K970" s="12" t="s">
        <v>67</v>
      </c>
      <c r="L970" s="12" t="s">
        <v>84</v>
      </c>
      <c r="M970" s="95">
        <v>46038</v>
      </c>
      <c r="N970" s="12" t="s">
        <v>71</v>
      </c>
      <c r="O970" s="96" t="s">
        <v>48</v>
      </c>
      <c r="P970" s="12"/>
      <c r="Q970" s="13">
        <v>437831.9</v>
      </c>
      <c r="R970" s="12" t="s">
        <v>56</v>
      </c>
      <c r="S970" s="96">
        <f>Q970/V970</f>
        <v>530.70533333333333</v>
      </c>
      <c r="T970" s="12" t="s">
        <v>48</v>
      </c>
      <c r="U970" s="13" t="s">
        <v>3</v>
      </c>
      <c r="V970" s="96">
        <v>825</v>
      </c>
      <c r="W970" s="96">
        <v>0</v>
      </c>
      <c r="X970" s="14">
        <v>20010.43</v>
      </c>
      <c r="Y970" s="14">
        <v>20010.43</v>
      </c>
      <c r="Z970" s="15" t="s">
        <v>57</v>
      </c>
      <c r="AA970" s="12" t="s">
        <v>48</v>
      </c>
      <c r="AB970" s="12" t="s">
        <v>48</v>
      </c>
      <c r="AC970" s="12" t="s">
        <v>57</v>
      </c>
      <c r="AD970" s="12" t="s">
        <v>57</v>
      </c>
      <c r="AE970" s="12" t="s">
        <v>57</v>
      </c>
      <c r="AF970" s="12" t="s">
        <v>80</v>
      </c>
      <c r="AG970" s="118">
        <v>6</v>
      </c>
      <c r="AH970" s="12" t="s">
        <v>48</v>
      </c>
      <c r="AI970" s="12" t="s">
        <v>48</v>
      </c>
    </row>
    <row r="971" spans="2:36" ht="14.5" x14ac:dyDescent="0.35">
      <c r="B971" s="12" t="s">
        <v>66</v>
      </c>
      <c r="C971" s="12" t="s">
        <v>48</v>
      </c>
      <c r="D971" s="12" t="s">
        <v>49</v>
      </c>
      <c r="E971" s="12" t="s">
        <v>2742</v>
      </c>
      <c r="F971" s="120" t="s">
        <v>2743</v>
      </c>
      <c r="G971" s="12" t="s">
        <v>2744</v>
      </c>
      <c r="H971" s="12" t="s">
        <v>2745</v>
      </c>
      <c r="I971" s="12" t="s">
        <v>89</v>
      </c>
      <c r="J971" s="12" t="s">
        <v>66</v>
      </c>
      <c r="K971" s="12" t="s">
        <v>55</v>
      </c>
      <c r="L971" s="12"/>
      <c r="M971" s="95" t="s">
        <v>48</v>
      </c>
      <c r="N971" s="12"/>
      <c r="O971" s="96" t="s">
        <v>48</v>
      </c>
      <c r="P971" s="12"/>
      <c r="Q971" s="13">
        <v>0</v>
      </c>
      <c r="R971" s="12"/>
      <c r="S971" s="96">
        <v>0</v>
      </c>
      <c r="T971" s="12" t="s">
        <v>48</v>
      </c>
      <c r="U971" s="96">
        <v>0</v>
      </c>
      <c r="V971" s="96">
        <v>0</v>
      </c>
      <c r="W971" s="96">
        <v>0</v>
      </c>
      <c r="X971" s="14">
        <v>0</v>
      </c>
      <c r="Y971" s="14">
        <v>0</v>
      </c>
      <c r="Z971" s="15" t="s">
        <v>57</v>
      </c>
      <c r="AA971" s="12" t="s">
        <v>58</v>
      </c>
      <c r="AB971" s="12" t="s">
        <v>91</v>
      </c>
      <c r="AC971" s="12" t="s">
        <v>57</v>
      </c>
      <c r="AD971" s="12" t="s">
        <v>57</v>
      </c>
      <c r="AE971" s="12" t="s">
        <v>57</v>
      </c>
      <c r="AF971" s="12" t="s">
        <v>59</v>
      </c>
      <c r="AG971" s="96">
        <v>0</v>
      </c>
      <c r="AH971" s="12" t="s">
        <v>48</v>
      </c>
      <c r="AI971" s="12" t="s">
        <v>48</v>
      </c>
    </row>
    <row r="972" spans="2:36" ht="14.5" x14ac:dyDescent="0.35">
      <c r="B972" s="107" t="s">
        <v>2746</v>
      </c>
      <c r="C972" s="12" t="s">
        <v>48</v>
      </c>
      <c r="D972" s="12" t="s">
        <v>49</v>
      </c>
      <c r="E972" s="12" t="s">
        <v>2747</v>
      </c>
      <c r="F972" s="12" t="s">
        <v>48</v>
      </c>
      <c r="G972" s="12" t="s">
        <v>2748</v>
      </c>
      <c r="H972" s="107" t="s">
        <v>2749</v>
      </c>
      <c r="I972" s="12" t="s">
        <v>53</v>
      </c>
      <c r="J972" s="12" t="s">
        <v>128</v>
      </c>
      <c r="K972" s="12" t="s">
        <v>67</v>
      </c>
      <c r="L972" s="12" t="s">
        <v>119</v>
      </c>
      <c r="M972" s="95">
        <v>45602</v>
      </c>
      <c r="N972" s="12" t="s">
        <v>72</v>
      </c>
      <c r="O972" s="96" t="s">
        <v>48</v>
      </c>
      <c r="P972" s="12"/>
      <c r="Q972" s="13">
        <f>X972</f>
        <v>414448</v>
      </c>
      <c r="R972" s="12" t="s">
        <v>72</v>
      </c>
      <c r="S972" s="96">
        <f>Q972/V972</f>
        <v>494.56801909307876</v>
      </c>
      <c r="T972" s="12" t="s">
        <v>48</v>
      </c>
      <c r="U972" s="13">
        <v>4058</v>
      </c>
      <c r="V972" s="96">
        <v>838</v>
      </c>
      <c r="W972" s="96">
        <v>6</v>
      </c>
      <c r="X972" s="14">
        <v>414448</v>
      </c>
      <c r="Y972" s="14">
        <v>-2562</v>
      </c>
      <c r="Z972" s="16" t="s">
        <v>58</v>
      </c>
      <c r="AA972" s="12" t="s">
        <v>48</v>
      </c>
      <c r="AB972" s="12" t="s">
        <v>48</v>
      </c>
      <c r="AC972" s="12" t="s">
        <v>58</v>
      </c>
      <c r="AD972" s="12" t="s">
        <v>57</v>
      </c>
      <c r="AE972" s="12" t="s">
        <v>57</v>
      </c>
      <c r="AF972" s="12" t="s">
        <v>80</v>
      </c>
      <c r="AG972" s="96">
        <v>3</v>
      </c>
      <c r="AH972" s="12" t="s">
        <v>48</v>
      </c>
      <c r="AI972" s="12" t="s">
        <v>48</v>
      </c>
    </row>
    <row r="973" spans="2:36" ht="14.5" x14ac:dyDescent="0.35">
      <c r="B973" s="107" t="s">
        <v>120</v>
      </c>
      <c r="C973" s="12" t="s">
        <v>48</v>
      </c>
      <c r="D973" s="12" t="s">
        <v>49</v>
      </c>
      <c r="E973" s="12" t="s">
        <v>2747</v>
      </c>
      <c r="F973" s="12" t="s">
        <v>48</v>
      </c>
      <c r="G973" s="12" t="s">
        <v>2750</v>
      </c>
      <c r="H973" s="107" t="s">
        <v>2751</v>
      </c>
      <c r="I973" s="12" t="s">
        <v>53</v>
      </c>
      <c r="J973" s="12"/>
      <c r="K973" s="12" t="s">
        <v>55</v>
      </c>
      <c r="L973" s="12"/>
      <c r="M973" s="95" t="s">
        <v>48</v>
      </c>
      <c r="N973" s="12"/>
      <c r="O973" s="96" t="s">
        <v>48</v>
      </c>
      <c r="P973" s="12"/>
      <c r="Q973" s="13">
        <v>0</v>
      </c>
      <c r="R973" s="12"/>
      <c r="S973" s="96">
        <v>0</v>
      </c>
      <c r="T973" s="12" t="s">
        <v>48</v>
      </c>
      <c r="U973" s="96">
        <v>0</v>
      </c>
      <c r="V973" s="96">
        <v>0</v>
      </c>
      <c r="W973" s="96">
        <v>0</v>
      </c>
      <c r="X973" s="14">
        <v>0</v>
      </c>
      <c r="Y973" s="14">
        <v>0</v>
      </c>
      <c r="Z973" s="15" t="s">
        <v>57</v>
      </c>
      <c r="AA973" s="12" t="s">
        <v>48</v>
      </c>
      <c r="AB973" s="12" t="s">
        <v>48</v>
      </c>
      <c r="AC973" s="12" t="s">
        <v>58</v>
      </c>
      <c r="AD973" s="12" t="s">
        <v>57</v>
      </c>
      <c r="AE973" s="12" t="s">
        <v>57</v>
      </c>
      <c r="AF973" s="12" t="s">
        <v>80</v>
      </c>
      <c r="AG973" s="96" t="s">
        <v>60</v>
      </c>
      <c r="AH973" s="12" t="s">
        <v>48</v>
      </c>
      <c r="AI973" s="12" t="s">
        <v>48</v>
      </c>
    </row>
    <row r="974" spans="2:36" ht="14.5" x14ac:dyDescent="0.35">
      <c r="B974" s="107" t="s">
        <v>120</v>
      </c>
      <c r="C974" s="12" t="s">
        <v>48</v>
      </c>
      <c r="D974" s="12" t="s">
        <v>386</v>
      </c>
      <c r="E974" s="12" t="s">
        <v>2747</v>
      </c>
      <c r="F974" s="12" t="s">
        <v>48</v>
      </c>
      <c r="G974" s="12" t="s">
        <v>2752</v>
      </c>
      <c r="H974" s="107" t="s">
        <v>2751</v>
      </c>
      <c r="I974" s="12" t="s">
        <v>78</v>
      </c>
      <c r="J974" s="12"/>
      <c r="K974" s="12" t="s">
        <v>67</v>
      </c>
      <c r="L974" s="12" t="s">
        <v>68</v>
      </c>
      <c r="M974" s="95">
        <v>46310</v>
      </c>
      <c r="N974" s="12" t="s">
        <v>71</v>
      </c>
      <c r="O974" s="96" t="s">
        <v>48</v>
      </c>
      <c r="P974" s="12"/>
      <c r="Q974" s="13">
        <v>0</v>
      </c>
      <c r="R974" s="12" t="s">
        <v>56</v>
      </c>
      <c r="S974" s="96">
        <v>0</v>
      </c>
      <c r="T974" s="12" t="s">
        <v>48</v>
      </c>
      <c r="U974" s="96" t="s">
        <v>3</v>
      </c>
      <c r="V974" s="96">
        <v>0</v>
      </c>
      <c r="W974" s="96">
        <v>0</v>
      </c>
      <c r="X974" s="14">
        <v>19113.490000000002</v>
      </c>
      <c r="Y974" s="14">
        <v>9249.61</v>
      </c>
      <c r="Z974" s="15" t="s">
        <v>57</v>
      </c>
      <c r="AA974" s="12" t="s">
        <v>48</v>
      </c>
      <c r="AB974" s="12" t="s">
        <v>48</v>
      </c>
      <c r="AC974" s="12" t="s">
        <v>58</v>
      </c>
      <c r="AD974" s="12" t="s">
        <v>2</v>
      </c>
      <c r="AE974" s="12" t="s">
        <v>2753</v>
      </c>
      <c r="AF974" s="12" t="s">
        <v>80</v>
      </c>
      <c r="AG974" s="96">
        <v>0</v>
      </c>
      <c r="AH974" s="12" t="s">
        <v>48</v>
      </c>
      <c r="AI974" s="12" t="s">
        <v>48</v>
      </c>
    </row>
    <row r="975" spans="2:36" ht="14.5" x14ac:dyDescent="0.35">
      <c r="B975" s="107" t="s">
        <v>120</v>
      </c>
      <c r="C975" s="12" t="s">
        <v>48</v>
      </c>
      <c r="D975" s="12" t="s">
        <v>386</v>
      </c>
      <c r="E975" s="12" t="s">
        <v>2747</v>
      </c>
      <c r="F975" s="12" t="s">
        <v>48</v>
      </c>
      <c r="G975" s="12" t="s">
        <v>2754</v>
      </c>
      <c r="H975" s="107" t="s">
        <v>2755</v>
      </c>
      <c r="I975" s="12" t="s">
        <v>78</v>
      </c>
      <c r="J975" s="12"/>
      <c r="K975" s="12" t="s">
        <v>67</v>
      </c>
      <c r="L975" s="12" t="s">
        <v>68</v>
      </c>
      <c r="M975" s="95">
        <v>46219</v>
      </c>
      <c r="N975" s="12" t="s">
        <v>71</v>
      </c>
      <c r="O975" s="96" t="s">
        <v>48</v>
      </c>
      <c r="P975" s="12"/>
      <c r="Q975" s="13">
        <v>223590.13</v>
      </c>
      <c r="R975" s="12" t="s">
        <v>56</v>
      </c>
      <c r="S975" s="96">
        <f>Q975/V975</f>
        <v>890.7973306772908</v>
      </c>
      <c r="T975" s="12" t="s">
        <v>48</v>
      </c>
      <c r="U975" s="96" t="s">
        <v>3</v>
      </c>
      <c r="V975" s="96">
        <v>251</v>
      </c>
      <c r="W975" s="96">
        <v>1</v>
      </c>
      <c r="X975" s="14">
        <v>0</v>
      </c>
      <c r="Y975" s="14">
        <v>0</v>
      </c>
      <c r="Z975" s="15" t="s">
        <v>57</v>
      </c>
      <c r="AA975" s="12" t="s">
        <v>48</v>
      </c>
      <c r="AB975" s="12" t="s">
        <v>48</v>
      </c>
      <c r="AC975" s="12" t="s">
        <v>58</v>
      </c>
      <c r="AD975" s="12" t="s">
        <v>2</v>
      </c>
      <c r="AE975" s="12" t="s">
        <v>2753</v>
      </c>
      <c r="AF975" s="12" t="s">
        <v>80</v>
      </c>
      <c r="AG975" s="96">
        <v>2</v>
      </c>
      <c r="AH975" s="12" t="s">
        <v>48</v>
      </c>
      <c r="AI975" s="12" t="s">
        <v>48</v>
      </c>
    </row>
    <row r="976" spans="2:36" ht="14.5" x14ac:dyDescent="0.35">
      <c r="B976" s="12" t="s">
        <v>66</v>
      </c>
      <c r="C976" s="12" t="s">
        <v>48</v>
      </c>
      <c r="D976" s="12" t="s">
        <v>323</v>
      </c>
      <c r="E976" s="12" t="s">
        <v>2756</v>
      </c>
      <c r="F976" s="120" t="s">
        <v>2757</v>
      </c>
      <c r="G976" s="12" t="s">
        <v>2758</v>
      </c>
      <c r="H976" s="12" t="s">
        <v>2759</v>
      </c>
      <c r="I976" s="12" t="s">
        <v>89</v>
      </c>
      <c r="J976" s="12" t="s">
        <v>66</v>
      </c>
      <c r="K976" s="12" t="s">
        <v>67</v>
      </c>
      <c r="L976" s="12" t="s">
        <v>68</v>
      </c>
      <c r="M976" s="95">
        <v>46812</v>
      </c>
      <c r="N976" s="12" t="s">
        <v>71</v>
      </c>
      <c r="O976" s="96">
        <v>1217</v>
      </c>
      <c r="P976" s="12" t="s">
        <v>90</v>
      </c>
      <c r="Q976" s="17">
        <v>1700000</v>
      </c>
      <c r="R976" s="12" t="s">
        <v>56</v>
      </c>
      <c r="S976" s="96">
        <f>Q976/V976</f>
        <v>1396.8775677896467</v>
      </c>
      <c r="T976" s="12" t="s">
        <v>48</v>
      </c>
      <c r="U976" s="96" t="s">
        <v>3</v>
      </c>
      <c r="V976" s="96">
        <f>O976</f>
        <v>1217</v>
      </c>
      <c r="W976" s="96">
        <v>13</v>
      </c>
      <c r="X976" s="16">
        <v>88108.53</v>
      </c>
      <c r="Y976" s="16">
        <v>0</v>
      </c>
      <c r="Z976" s="16" t="s">
        <v>58</v>
      </c>
      <c r="AA976" s="12" t="s">
        <v>58</v>
      </c>
      <c r="AB976" s="12" t="s">
        <v>91</v>
      </c>
      <c r="AC976" s="12" t="s">
        <v>57</v>
      </c>
      <c r="AD976" s="12" t="s">
        <v>57</v>
      </c>
      <c r="AE976" s="12" t="s">
        <v>57</v>
      </c>
      <c r="AF976" s="12" t="s">
        <v>80</v>
      </c>
      <c r="AG976" s="96">
        <v>6</v>
      </c>
      <c r="AH976" s="12" t="s">
        <v>48</v>
      </c>
      <c r="AI976" s="12" t="s">
        <v>48</v>
      </c>
      <c r="AJ976" s="134"/>
    </row>
    <row r="977" spans="2:35" ht="14.5" x14ac:dyDescent="0.35">
      <c r="B977" s="107" t="s">
        <v>2760</v>
      </c>
      <c r="C977" s="12" t="s">
        <v>48</v>
      </c>
      <c r="D977" s="12" t="s">
        <v>319</v>
      </c>
      <c r="E977" s="12" t="s">
        <v>2761</v>
      </c>
      <c r="F977" s="12" t="s">
        <v>48</v>
      </c>
      <c r="G977" s="94" t="s">
        <v>2762</v>
      </c>
      <c r="H977" s="107" t="s">
        <v>2763</v>
      </c>
      <c r="I977" s="12" t="s">
        <v>78</v>
      </c>
      <c r="J977" s="12" t="s">
        <v>79</v>
      </c>
      <c r="K977" s="12" t="s">
        <v>67</v>
      </c>
      <c r="L977" s="12" t="s">
        <v>68</v>
      </c>
      <c r="M977" s="95">
        <v>46203</v>
      </c>
      <c r="N977" s="12" t="s">
        <v>71</v>
      </c>
      <c r="O977" s="96" t="s">
        <v>48</v>
      </c>
      <c r="P977" s="12"/>
      <c r="Q977" s="13">
        <v>1200</v>
      </c>
      <c r="R977" s="12" t="s">
        <v>56</v>
      </c>
      <c r="S977" s="96" t="s">
        <v>3</v>
      </c>
      <c r="T977" s="12" t="s">
        <v>48</v>
      </c>
      <c r="U977" s="96" t="s">
        <v>3</v>
      </c>
      <c r="V977" s="96" t="s">
        <v>3</v>
      </c>
      <c r="W977" s="96">
        <v>0</v>
      </c>
      <c r="X977" s="14">
        <v>0</v>
      </c>
      <c r="Y977" s="14">
        <v>0</v>
      </c>
      <c r="Z977" s="15" t="s">
        <v>57</v>
      </c>
      <c r="AA977" s="12" t="s">
        <v>48</v>
      </c>
      <c r="AB977" s="12" t="s">
        <v>48</v>
      </c>
      <c r="AC977" s="12" t="s">
        <v>57</v>
      </c>
      <c r="AD977" s="12" t="s">
        <v>57</v>
      </c>
      <c r="AE977" s="12" t="s">
        <v>57</v>
      </c>
      <c r="AF977" s="12" t="s">
        <v>59</v>
      </c>
      <c r="AG977" s="96">
        <v>0</v>
      </c>
      <c r="AH977" s="12" t="s">
        <v>48</v>
      </c>
      <c r="AI977" s="12" t="s">
        <v>48</v>
      </c>
    </row>
    <row r="978" spans="2:35" ht="14.5" x14ac:dyDescent="0.35">
      <c r="B978" s="107" t="s">
        <v>2764</v>
      </c>
      <c r="C978" s="12" t="s">
        <v>48</v>
      </c>
      <c r="D978" s="12" t="s">
        <v>323</v>
      </c>
      <c r="E978" s="12" t="s">
        <v>2761</v>
      </c>
      <c r="F978" s="12" t="s">
        <v>48</v>
      </c>
      <c r="G978" s="12" t="s">
        <v>2765</v>
      </c>
      <c r="H978" s="107" t="s">
        <v>2766</v>
      </c>
      <c r="I978" s="12" t="s">
        <v>78</v>
      </c>
      <c r="J978" s="12" t="s">
        <v>79</v>
      </c>
      <c r="K978" s="12" t="s">
        <v>67</v>
      </c>
      <c r="L978" s="12" t="s">
        <v>68</v>
      </c>
      <c r="M978" s="95">
        <v>46701</v>
      </c>
      <c r="N978" s="12" t="s">
        <v>71</v>
      </c>
      <c r="O978" s="96" t="s">
        <v>48</v>
      </c>
      <c r="P978" s="12"/>
      <c r="Q978" s="13">
        <v>61913</v>
      </c>
      <c r="R978" s="12" t="s">
        <v>56</v>
      </c>
      <c r="S978" s="96">
        <f>Q978/V978</f>
        <v>377.51829268292681</v>
      </c>
      <c r="T978" s="12" t="s">
        <v>48</v>
      </c>
      <c r="U978" s="96" t="s">
        <v>3</v>
      </c>
      <c r="V978" s="96">
        <v>164</v>
      </c>
      <c r="W978" s="96">
        <v>2</v>
      </c>
      <c r="X978" s="14">
        <v>50</v>
      </c>
      <c r="Y978" s="14">
        <v>0</v>
      </c>
      <c r="Z978" s="15" t="s">
        <v>57</v>
      </c>
      <c r="AA978" s="12" t="s">
        <v>48</v>
      </c>
      <c r="AB978" s="12" t="s">
        <v>48</v>
      </c>
      <c r="AC978" s="12" t="s">
        <v>57</v>
      </c>
      <c r="AD978" s="12" t="s">
        <v>57</v>
      </c>
      <c r="AE978" s="12" t="s">
        <v>57</v>
      </c>
      <c r="AF978" s="12" t="s">
        <v>80</v>
      </c>
      <c r="AG978" s="96">
        <v>2</v>
      </c>
      <c r="AH978" s="12" t="s">
        <v>48</v>
      </c>
      <c r="AI978" s="12" t="s">
        <v>48</v>
      </c>
    </row>
    <row r="979" spans="2:35" ht="14.5" x14ac:dyDescent="0.35">
      <c r="B979" s="107" t="s">
        <v>2767</v>
      </c>
      <c r="C979" s="12" t="s">
        <v>48</v>
      </c>
      <c r="D979" s="12" t="s">
        <v>323</v>
      </c>
      <c r="E979" s="12" t="s">
        <v>2761</v>
      </c>
      <c r="F979" s="12" t="s">
        <v>48</v>
      </c>
      <c r="G979" s="12" t="s">
        <v>2768</v>
      </c>
      <c r="H979" s="107" t="s">
        <v>2769</v>
      </c>
      <c r="I979" s="12" t="s">
        <v>78</v>
      </c>
      <c r="J979" s="12" t="s">
        <v>79</v>
      </c>
      <c r="K979" s="12" t="s">
        <v>55</v>
      </c>
      <c r="L979" s="12"/>
      <c r="M979" s="95" t="s">
        <v>48</v>
      </c>
      <c r="N979" s="12"/>
      <c r="O979" s="96" t="s">
        <v>48</v>
      </c>
      <c r="P979" s="12"/>
      <c r="Q979" s="13">
        <v>155623</v>
      </c>
      <c r="R979" s="12" t="s">
        <v>56</v>
      </c>
      <c r="S979" s="96">
        <f>Q979/V979</f>
        <v>270.6486956521739</v>
      </c>
      <c r="T979" s="12" t="s">
        <v>48</v>
      </c>
      <c r="U979" s="96">
        <v>0</v>
      </c>
      <c r="V979" s="96">
        <v>575</v>
      </c>
      <c r="W979" s="96">
        <v>11</v>
      </c>
      <c r="X979" s="14">
        <v>0</v>
      </c>
      <c r="Y979" s="14">
        <v>0</v>
      </c>
      <c r="Z979" s="15" t="s">
        <v>57</v>
      </c>
      <c r="AA979" s="12" t="s">
        <v>48</v>
      </c>
      <c r="AB979" s="12" t="s">
        <v>48</v>
      </c>
      <c r="AC979" s="12" t="s">
        <v>57</v>
      </c>
      <c r="AD979" s="12" t="s">
        <v>57</v>
      </c>
      <c r="AE979" s="12" t="s">
        <v>57</v>
      </c>
      <c r="AF979" s="12" t="s">
        <v>80</v>
      </c>
      <c r="AG979" s="96">
        <v>4</v>
      </c>
      <c r="AH979" s="12" t="s">
        <v>48</v>
      </c>
      <c r="AI979" s="12" t="s">
        <v>48</v>
      </c>
    </row>
    <row r="980" spans="2:35" ht="14.5" x14ac:dyDescent="0.35">
      <c r="B980" s="107" t="s">
        <v>2770</v>
      </c>
      <c r="C980" s="12" t="s">
        <v>48</v>
      </c>
      <c r="D980" s="12" t="s">
        <v>323</v>
      </c>
      <c r="E980" s="12" t="s">
        <v>2771</v>
      </c>
      <c r="F980" s="12" t="s">
        <v>48</v>
      </c>
      <c r="G980" s="12" t="s">
        <v>2772</v>
      </c>
      <c r="H980" s="107" t="s">
        <v>2773</v>
      </c>
      <c r="I980" s="12" t="s">
        <v>78</v>
      </c>
      <c r="J980" s="12" t="s">
        <v>79</v>
      </c>
      <c r="K980" s="12" t="s">
        <v>55</v>
      </c>
      <c r="L980" s="12"/>
      <c r="M980" s="95" t="s">
        <v>48</v>
      </c>
      <c r="N980" s="12"/>
      <c r="O980" s="96" t="s">
        <v>48</v>
      </c>
      <c r="P980" s="12"/>
      <c r="Q980" s="13">
        <v>3000</v>
      </c>
      <c r="R980" s="12" t="s">
        <v>56</v>
      </c>
      <c r="S980" s="96">
        <v>0</v>
      </c>
      <c r="T980" s="12" t="s">
        <v>48</v>
      </c>
      <c r="U980" s="96">
        <v>0</v>
      </c>
      <c r="V980" s="96">
        <v>0</v>
      </c>
      <c r="W980" s="96">
        <v>0</v>
      </c>
      <c r="X980" s="14">
        <v>0</v>
      </c>
      <c r="Y980" s="14">
        <v>0</v>
      </c>
      <c r="Z980" s="15" t="s">
        <v>57</v>
      </c>
      <c r="AA980" s="12" t="s">
        <v>48</v>
      </c>
      <c r="AB980" s="12" t="s">
        <v>48</v>
      </c>
      <c r="AC980" s="12" t="s">
        <v>57</v>
      </c>
      <c r="AD980" s="12" t="s">
        <v>57</v>
      </c>
      <c r="AE980" s="12" t="s">
        <v>57</v>
      </c>
      <c r="AF980" s="12" t="s">
        <v>80</v>
      </c>
      <c r="AG980" s="96">
        <v>0</v>
      </c>
      <c r="AH980" s="12" t="s">
        <v>48</v>
      </c>
      <c r="AI980" s="12" t="s">
        <v>48</v>
      </c>
    </row>
    <row r="981" spans="2:35" ht="14.5" x14ac:dyDescent="0.35">
      <c r="B981" s="107" t="s">
        <v>2774</v>
      </c>
      <c r="C981" s="12" t="s">
        <v>48</v>
      </c>
      <c r="D981" s="12" t="s">
        <v>2588</v>
      </c>
      <c r="E981" s="12" t="s">
        <v>2775</v>
      </c>
      <c r="F981" s="12" t="s">
        <v>48</v>
      </c>
      <c r="G981" s="12" t="s">
        <v>2776</v>
      </c>
      <c r="H981" s="107" t="s">
        <v>2777</v>
      </c>
      <c r="I981" s="12" t="s">
        <v>78</v>
      </c>
      <c r="J981" s="12" t="s">
        <v>128</v>
      </c>
      <c r="K981" s="12" t="s">
        <v>67</v>
      </c>
      <c r="L981" s="12" t="s">
        <v>68</v>
      </c>
      <c r="M981" s="95">
        <v>46205</v>
      </c>
      <c r="N981" s="12" t="s">
        <v>1793</v>
      </c>
      <c r="O981" s="96" t="s">
        <v>48</v>
      </c>
      <c r="P981" s="12"/>
      <c r="Q981" s="13">
        <v>15294.95</v>
      </c>
      <c r="R981" s="12" t="s">
        <v>56</v>
      </c>
      <c r="S981" s="96"/>
      <c r="T981" s="12" t="s">
        <v>2655</v>
      </c>
      <c r="U981" s="96" t="s">
        <v>3</v>
      </c>
      <c r="V981" s="96">
        <v>0</v>
      </c>
      <c r="W981" s="96">
        <v>0</v>
      </c>
      <c r="X981" s="14">
        <v>9083.43</v>
      </c>
      <c r="Y981" s="14">
        <v>9083.34</v>
      </c>
      <c r="Z981" s="15" t="s">
        <v>57</v>
      </c>
      <c r="AA981" s="12" t="s">
        <v>48</v>
      </c>
      <c r="AB981" s="12" t="s">
        <v>48</v>
      </c>
      <c r="AC981" s="12" t="s">
        <v>58</v>
      </c>
      <c r="AD981" s="12" t="s">
        <v>2</v>
      </c>
      <c r="AE981" s="12" t="s">
        <v>254</v>
      </c>
      <c r="AF981" s="12" t="s">
        <v>59</v>
      </c>
      <c r="AG981" s="96">
        <v>0</v>
      </c>
      <c r="AH981" s="12" t="s">
        <v>48</v>
      </c>
      <c r="AI981" s="12" t="s">
        <v>48</v>
      </c>
    </row>
    <row r="982" spans="2:35" ht="14.5" x14ac:dyDescent="0.35">
      <c r="B982" s="110" t="s">
        <v>2778</v>
      </c>
      <c r="C982" s="128" t="s">
        <v>48</v>
      </c>
      <c r="D982" s="128" t="s">
        <v>306</v>
      </c>
      <c r="E982" s="128" t="s">
        <v>2779</v>
      </c>
      <c r="F982" s="128" t="s">
        <v>48</v>
      </c>
      <c r="G982" s="94" t="s">
        <v>2780</v>
      </c>
      <c r="H982" s="110" t="s">
        <v>2781</v>
      </c>
      <c r="I982" s="128" t="s">
        <v>53</v>
      </c>
      <c r="J982" s="128" t="s">
        <v>79</v>
      </c>
      <c r="K982" s="128" t="s">
        <v>55</v>
      </c>
      <c r="L982" s="128"/>
      <c r="M982" s="137" t="s">
        <v>48</v>
      </c>
      <c r="N982" s="128"/>
      <c r="O982" s="96" t="s">
        <v>48</v>
      </c>
      <c r="P982" s="128"/>
      <c r="Q982" s="26">
        <v>0</v>
      </c>
      <c r="R982" s="128"/>
      <c r="S982" s="138">
        <v>0</v>
      </c>
      <c r="T982" s="128" t="s">
        <v>48</v>
      </c>
      <c r="U982" s="26">
        <v>0</v>
      </c>
      <c r="V982" s="96">
        <v>0</v>
      </c>
      <c r="W982" s="138">
        <v>0</v>
      </c>
      <c r="X982" s="27">
        <v>0</v>
      </c>
      <c r="Y982" s="27">
        <v>0</v>
      </c>
      <c r="Z982" s="15" t="s">
        <v>57</v>
      </c>
      <c r="AA982" s="128" t="s">
        <v>48</v>
      </c>
      <c r="AB982" s="128" t="s">
        <v>48</v>
      </c>
      <c r="AC982" s="12" t="s">
        <v>57</v>
      </c>
      <c r="AD982" s="128" t="s">
        <v>57</v>
      </c>
      <c r="AE982" s="128" t="s">
        <v>57</v>
      </c>
      <c r="AF982" s="128" t="s">
        <v>356</v>
      </c>
      <c r="AG982" s="138" t="s">
        <v>60</v>
      </c>
      <c r="AH982" s="128" t="s">
        <v>48</v>
      </c>
      <c r="AI982" s="128" t="s">
        <v>48</v>
      </c>
    </row>
    <row r="983" spans="2:35" ht="14.5" x14ac:dyDescent="0.35">
      <c r="B983" s="107" t="s">
        <v>2782</v>
      </c>
      <c r="C983" s="12" t="s">
        <v>48</v>
      </c>
      <c r="D983" s="12" t="s">
        <v>306</v>
      </c>
      <c r="E983" s="12" t="s">
        <v>2779</v>
      </c>
      <c r="F983" s="12" t="s">
        <v>48</v>
      </c>
      <c r="G983" s="94" t="s">
        <v>2783</v>
      </c>
      <c r="H983" s="107" t="s">
        <v>2784</v>
      </c>
      <c r="I983" s="12" t="s">
        <v>53</v>
      </c>
      <c r="J983" s="12" t="s">
        <v>54</v>
      </c>
      <c r="K983" s="12" t="s">
        <v>67</v>
      </c>
      <c r="L983" s="12" t="s">
        <v>119</v>
      </c>
      <c r="M983" s="95">
        <v>45917</v>
      </c>
      <c r="N983" s="12" t="s">
        <v>72</v>
      </c>
      <c r="O983" s="96" t="s">
        <v>48</v>
      </c>
      <c r="P983" s="12"/>
      <c r="Q983" s="13">
        <f>X983</f>
        <v>207085</v>
      </c>
      <c r="R983" s="12" t="s">
        <v>72</v>
      </c>
      <c r="S983" s="96">
        <f>Q983/V983</f>
        <v>149.41197691197692</v>
      </c>
      <c r="T983" s="12" t="s">
        <v>48</v>
      </c>
      <c r="U983" s="13">
        <v>0</v>
      </c>
      <c r="V983" s="96">
        <v>1386</v>
      </c>
      <c r="W983" s="96">
        <v>16</v>
      </c>
      <c r="X983" s="14">
        <v>207085</v>
      </c>
      <c r="Y983" s="14">
        <v>206805</v>
      </c>
      <c r="Z983" s="15" t="s">
        <v>58</v>
      </c>
      <c r="AA983" s="12" t="s">
        <v>48</v>
      </c>
      <c r="AB983" s="12" t="s">
        <v>48</v>
      </c>
      <c r="AC983" s="12" t="s">
        <v>57</v>
      </c>
      <c r="AD983" s="12" t="s">
        <v>57</v>
      </c>
      <c r="AE983" s="12" t="s">
        <v>57</v>
      </c>
      <c r="AF983" s="12" t="s">
        <v>356</v>
      </c>
      <c r="AG983" s="118">
        <v>5</v>
      </c>
      <c r="AH983" s="12" t="s">
        <v>48</v>
      </c>
      <c r="AI983" s="12" t="s">
        <v>48</v>
      </c>
    </row>
    <row r="984" spans="2:35" ht="14.5" x14ac:dyDescent="0.35">
      <c r="B984" s="107" t="s">
        <v>2785</v>
      </c>
      <c r="C984" s="12" t="s">
        <v>48</v>
      </c>
      <c r="D984" s="12" t="s">
        <v>306</v>
      </c>
      <c r="E984" s="12" t="s">
        <v>2779</v>
      </c>
      <c r="F984" s="12" t="s">
        <v>48</v>
      </c>
      <c r="G984" s="94" t="s">
        <v>2786</v>
      </c>
      <c r="H984" s="107" t="s">
        <v>2787</v>
      </c>
      <c r="I984" s="12" t="s">
        <v>53</v>
      </c>
      <c r="J984" s="12" t="s">
        <v>79</v>
      </c>
      <c r="K984" s="12" t="s">
        <v>67</v>
      </c>
      <c r="L984" s="12" t="s">
        <v>68</v>
      </c>
      <c r="M984" s="95">
        <v>46842</v>
      </c>
      <c r="N984" s="12" t="s">
        <v>71</v>
      </c>
      <c r="O984" s="96" t="s">
        <v>48</v>
      </c>
      <c r="P984" s="12"/>
      <c r="Q984" s="13">
        <v>594880</v>
      </c>
      <c r="R984" s="12" t="s">
        <v>56</v>
      </c>
      <c r="S984" s="96"/>
      <c r="T984" s="12" t="s">
        <v>48</v>
      </c>
      <c r="U984" s="13" t="s">
        <v>3</v>
      </c>
      <c r="V984" s="96">
        <v>3395</v>
      </c>
      <c r="W984" s="96">
        <v>29</v>
      </c>
      <c r="X984" s="14">
        <v>0</v>
      </c>
      <c r="Y984" s="14">
        <v>0</v>
      </c>
      <c r="Z984" s="15" t="s">
        <v>57</v>
      </c>
      <c r="AA984" s="12" t="s">
        <v>48</v>
      </c>
      <c r="AB984" s="12" t="s">
        <v>48</v>
      </c>
      <c r="AC984" s="12" t="s">
        <v>57</v>
      </c>
      <c r="AD984" s="12" t="s">
        <v>2</v>
      </c>
      <c r="AE984" s="12" t="s">
        <v>2</v>
      </c>
      <c r="AF984" s="12" t="s">
        <v>245</v>
      </c>
      <c r="AG984" s="118">
        <v>20</v>
      </c>
      <c r="AH984" s="12" t="s">
        <v>48</v>
      </c>
      <c r="AI984" s="12" t="s">
        <v>48</v>
      </c>
    </row>
    <row r="985" spans="2:35" ht="14.5" x14ac:dyDescent="0.35">
      <c r="B985" s="107" t="s">
        <v>2788</v>
      </c>
      <c r="C985" s="12" t="s">
        <v>48</v>
      </c>
      <c r="D985" s="12" t="s">
        <v>306</v>
      </c>
      <c r="E985" s="12" t="s">
        <v>2779</v>
      </c>
      <c r="F985" s="12" t="s">
        <v>48</v>
      </c>
      <c r="G985" s="12" t="s">
        <v>2789</v>
      </c>
      <c r="H985" s="107" t="s">
        <v>2790</v>
      </c>
      <c r="I985" s="12" t="s">
        <v>53</v>
      </c>
      <c r="J985" s="12" t="s">
        <v>54</v>
      </c>
      <c r="K985" s="12" t="s">
        <v>67</v>
      </c>
      <c r="L985" s="12" t="s">
        <v>614</v>
      </c>
      <c r="M985" s="95">
        <v>45041</v>
      </c>
      <c r="N985" s="12" t="s">
        <v>72</v>
      </c>
      <c r="O985" s="96" t="s">
        <v>48</v>
      </c>
      <c r="P985" s="12"/>
      <c r="Q985" s="13">
        <f>X985</f>
        <v>127764.27</v>
      </c>
      <c r="R985" s="12" t="s">
        <v>72</v>
      </c>
      <c r="S985" s="96">
        <f>Q985/V985</f>
        <v>226.93476021314387</v>
      </c>
      <c r="T985" s="12" t="s">
        <v>48</v>
      </c>
      <c r="U985" s="13">
        <v>671</v>
      </c>
      <c r="V985" s="96">
        <v>563</v>
      </c>
      <c r="W985" s="96">
        <v>0</v>
      </c>
      <c r="X985" s="14">
        <v>127764.27</v>
      </c>
      <c r="Y985" s="14">
        <v>0</v>
      </c>
      <c r="Z985" s="16" t="s">
        <v>58</v>
      </c>
      <c r="AA985" s="12" t="s">
        <v>48</v>
      </c>
      <c r="AB985" s="12" t="s">
        <v>48</v>
      </c>
      <c r="AC985" s="12" t="s">
        <v>57</v>
      </c>
      <c r="AD985" s="12" t="s">
        <v>57</v>
      </c>
      <c r="AE985" s="12" t="s">
        <v>57</v>
      </c>
      <c r="AF985" s="12" t="s">
        <v>80</v>
      </c>
      <c r="AG985" s="96">
        <v>2</v>
      </c>
      <c r="AH985" s="12" t="s">
        <v>48</v>
      </c>
      <c r="AI985" s="12" t="s">
        <v>48</v>
      </c>
    </row>
    <row r="986" spans="2:35" ht="14.5" x14ac:dyDescent="0.35">
      <c r="B986" s="107" t="s">
        <v>2778</v>
      </c>
      <c r="C986" s="12" t="s">
        <v>48</v>
      </c>
      <c r="D986" s="12" t="s">
        <v>306</v>
      </c>
      <c r="E986" s="12" t="s">
        <v>2779</v>
      </c>
      <c r="F986" s="12" t="s">
        <v>48</v>
      </c>
      <c r="G986" s="12" t="s">
        <v>2791</v>
      </c>
      <c r="H986" s="107" t="s">
        <v>2781</v>
      </c>
      <c r="I986" s="12" t="s">
        <v>78</v>
      </c>
      <c r="J986" s="12" t="s">
        <v>79</v>
      </c>
      <c r="K986" s="12" t="s">
        <v>67</v>
      </c>
      <c r="L986" s="12" t="s">
        <v>68</v>
      </c>
      <c r="M986" s="95">
        <v>46374</v>
      </c>
      <c r="N986" s="12" t="s">
        <v>71</v>
      </c>
      <c r="O986" s="96" t="s">
        <v>48</v>
      </c>
      <c r="P986" s="12"/>
      <c r="Q986" s="13">
        <v>46442</v>
      </c>
      <c r="R986" s="12" t="s">
        <v>56</v>
      </c>
      <c r="S986" s="96">
        <f>Q986/V986</f>
        <v>407.38596491228071</v>
      </c>
      <c r="T986" s="12" t="s">
        <v>48</v>
      </c>
      <c r="U986" s="96" t="s">
        <v>3</v>
      </c>
      <c r="V986" s="96">
        <v>114</v>
      </c>
      <c r="W986" s="96">
        <v>4</v>
      </c>
      <c r="X986" s="14">
        <v>753</v>
      </c>
      <c r="Y986" s="14">
        <v>0</v>
      </c>
      <c r="Z986" s="15" t="s">
        <v>57</v>
      </c>
      <c r="AA986" s="12" t="s">
        <v>48</v>
      </c>
      <c r="AB986" s="12" t="s">
        <v>48</v>
      </c>
      <c r="AC986" s="12" t="s">
        <v>57</v>
      </c>
      <c r="AD986" s="12" t="s">
        <v>57</v>
      </c>
      <c r="AE986" s="12" t="s">
        <v>57</v>
      </c>
      <c r="AF986" s="12" t="s">
        <v>80</v>
      </c>
      <c r="AG986" s="96">
        <v>1</v>
      </c>
      <c r="AH986" s="12" t="s">
        <v>48</v>
      </c>
      <c r="AI986" s="12" t="s">
        <v>48</v>
      </c>
    </row>
    <row r="987" spans="2:35" ht="14.5" x14ac:dyDescent="0.35">
      <c r="B987" s="107" t="s">
        <v>2782</v>
      </c>
      <c r="C987" s="12" t="s">
        <v>48</v>
      </c>
      <c r="D987" s="12" t="s">
        <v>306</v>
      </c>
      <c r="E987" s="12" t="s">
        <v>2779</v>
      </c>
      <c r="F987" s="12" t="s">
        <v>48</v>
      </c>
      <c r="G987" s="12" t="s">
        <v>2792</v>
      </c>
      <c r="H987" s="107" t="s">
        <v>2784</v>
      </c>
      <c r="I987" s="12" t="s">
        <v>78</v>
      </c>
      <c r="J987" s="12" t="s">
        <v>54</v>
      </c>
      <c r="K987" s="12" t="s">
        <v>55</v>
      </c>
      <c r="L987" s="12"/>
      <c r="M987" s="95" t="s">
        <v>48</v>
      </c>
      <c r="N987" s="12"/>
      <c r="O987" s="96" t="s">
        <v>48</v>
      </c>
      <c r="P987" s="12"/>
      <c r="Q987" s="13">
        <v>200919</v>
      </c>
      <c r="R987" s="12" t="s">
        <v>56</v>
      </c>
      <c r="S987" s="96">
        <f>Q987/V987</f>
        <v>180.52021563342319</v>
      </c>
      <c r="T987" s="12" t="s">
        <v>48</v>
      </c>
      <c r="U987" s="96">
        <v>0</v>
      </c>
      <c r="V987" s="96">
        <v>1113</v>
      </c>
      <c r="W987" s="96">
        <v>0</v>
      </c>
      <c r="X987" s="14">
        <v>0</v>
      </c>
      <c r="Y987" s="14">
        <v>0</v>
      </c>
      <c r="Z987" s="15" t="s">
        <v>57</v>
      </c>
      <c r="AA987" s="12" t="s">
        <v>48</v>
      </c>
      <c r="AB987" s="12" t="s">
        <v>48</v>
      </c>
      <c r="AC987" s="12" t="s">
        <v>57</v>
      </c>
      <c r="AD987" s="12" t="s">
        <v>57</v>
      </c>
      <c r="AE987" s="12" t="s">
        <v>57</v>
      </c>
      <c r="AF987" s="12" t="s">
        <v>80</v>
      </c>
      <c r="AG987" s="96">
        <v>4</v>
      </c>
      <c r="AH987" s="12" t="s">
        <v>48</v>
      </c>
      <c r="AI987" s="12" t="s">
        <v>48</v>
      </c>
    </row>
    <row r="988" spans="2:35" ht="14.5" x14ac:dyDescent="0.35">
      <c r="B988" s="107" t="s">
        <v>2529</v>
      </c>
      <c r="C988" s="12" t="s">
        <v>48</v>
      </c>
      <c r="D988" s="12" t="s">
        <v>306</v>
      </c>
      <c r="E988" s="12" t="s">
        <v>2779</v>
      </c>
      <c r="F988" s="12" t="s">
        <v>48</v>
      </c>
      <c r="G988" s="12" t="s">
        <v>2793</v>
      </c>
      <c r="H988" s="107" t="s">
        <v>2794</v>
      </c>
      <c r="I988" s="12" t="s">
        <v>78</v>
      </c>
      <c r="J988" s="12" t="s">
        <v>79</v>
      </c>
      <c r="K988" s="12" t="s">
        <v>55</v>
      </c>
      <c r="L988" s="12"/>
      <c r="M988" s="95" t="s">
        <v>48</v>
      </c>
      <c r="N988" s="12"/>
      <c r="O988" s="96" t="s">
        <v>48</v>
      </c>
      <c r="P988" s="12"/>
      <c r="Q988" s="13">
        <v>27050</v>
      </c>
      <c r="R988" s="12" t="s">
        <v>56</v>
      </c>
      <c r="S988" s="96">
        <v>0</v>
      </c>
      <c r="T988" s="12" t="s">
        <v>48</v>
      </c>
      <c r="U988" s="96">
        <v>0</v>
      </c>
      <c r="V988" s="96">
        <v>0</v>
      </c>
      <c r="W988" s="96">
        <v>0</v>
      </c>
      <c r="X988" s="14">
        <v>0</v>
      </c>
      <c r="Y988" s="14">
        <v>0</v>
      </c>
      <c r="Z988" s="15" t="s">
        <v>57</v>
      </c>
      <c r="AA988" s="12" t="s">
        <v>48</v>
      </c>
      <c r="AB988" s="12" t="s">
        <v>48</v>
      </c>
      <c r="AC988" s="12" t="s">
        <v>57</v>
      </c>
      <c r="AD988" s="12" t="s">
        <v>57</v>
      </c>
      <c r="AE988" s="12" t="s">
        <v>57</v>
      </c>
      <c r="AF988" s="12" t="s">
        <v>80</v>
      </c>
      <c r="AG988" s="96">
        <v>0</v>
      </c>
      <c r="AH988" s="12" t="s">
        <v>48</v>
      </c>
      <c r="AI988" s="12" t="s">
        <v>48</v>
      </c>
    </row>
    <row r="989" spans="2:35" ht="14.5" x14ac:dyDescent="0.35">
      <c r="B989" s="12" t="s">
        <v>66</v>
      </c>
      <c r="C989" s="12" t="s">
        <v>48</v>
      </c>
      <c r="D989" s="12" t="s">
        <v>306</v>
      </c>
      <c r="E989" s="128" t="s">
        <v>2795</v>
      </c>
      <c r="F989" s="12" t="s">
        <v>48</v>
      </c>
      <c r="G989" s="12" t="s">
        <v>2796</v>
      </c>
      <c r="H989" s="12" t="s">
        <v>2797</v>
      </c>
      <c r="I989" s="12" t="s">
        <v>89</v>
      </c>
      <c r="J989" s="12" t="s">
        <v>66</v>
      </c>
      <c r="K989" s="12" t="s">
        <v>67</v>
      </c>
      <c r="L989" s="12" t="s">
        <v>68</v>
      </c>
      <c r="M989" s="95">
        <v>46458</v>
      </c>
      <c r="N989" s="12" t="s">
        <v>71</v>
      </c>
      <c r="O989" s="96">
        <v>2470</v>
      </c>
      <c r="P989" s="12" t="s">
        <v>97</v>
      </c>
      <c r="Q989" s="17">
        <v>3200000</v>
      </c>
      <c r="R989" s="12" t="s">
        <v>56</v>
      </c>
      <c r="S989" s="96">
        <f>Q989/V989</f>
        <v>1295.5465587044534</v>
      </c>
      <c r="T989" s="12" t="s">
        <v>2655</v>
      </c>
      <c r="U989" s="118" t="s">
        <v>3</v>
      </c>
      <c r="V989" s="96">
        <f>O989</f>
        <v>2470</v>
      </c>
      <c r="W989" s="96">
        <v>0</v>
      </c>
      <c r="X989" s="16">
        <v>0</v>
      </c>
      <c r="Y989" s="16">
        <v>0</v>
      </c>
      <c r="Z989" s="15" t="s">
        <v>58</v>
      </c>
      <c r="AA989" s="12" t="s">
        <v>58</v>
      </c>
      <c r="AB989" s="12" t="s">
        <v>140</v>
      </c>
      <c r="AC989" s="12" t="s">
        <v>57</v>
      </c>
      <c r="AD989" s="12" t="s">
        <v>2</v>
      </c>
      <c r="AE989" s="12" t="s">
        <v>2</v>
      </c>
      <c r="AF989" s="12" t="s">
        <v>59</v>
      </c>
      <c r="AG989" s="96"/>
      <c r="AH989" s="12"/>
      <c r="AI989" s="12"/>
    </row>
    <row r="990" spans="2:35" ht="14.5" x14ac:dyDescent="0.35">
      <c r="B990" s="107" t="s">
        <v>120</v>
      </c>
      <c r="C990" s="12" t="s">
        <v>48</v>
      </c>
      <c r="D990" s="12" t="s">
        <v>306</v>
      </c>
      <c r="E990" s="12" t="s">
        <v>2798</v>
      </c>
      <c r="F990" s="12" t="s">
        <v>48</v>
      </c>
      <c r="G990" s="94" t="s">
        <v>2799</v>
      </c>
      <c r="H990" s="107" t="s">
        <v>2800</v>
      </c>
      <c r="I990" s="12" t="s">
        <v>78</v>
      </c>
      <c r="J990" s="12" t="s">
        <v>79</v>
      </c>
      <c r="K990" s="12" t="s">
        <v>55</v>
      </c>
      <c r="L990" s="12"/>
      <c r="M990" s="95" t="s">
        <v>48</v>
      </c>
      <c r="N990" s="12"/>
      <c r="O990" s="96" t="s">
        <v>48</v>
      </c>
      <c r="P990" s="12"/>
      <c r="Q990" s="13">
        <v>0</v>
      </c>
      <c r="R990" s="12"/>
      <c r="S990" s="96">
        <v>0</v>
      </c>
      <c r="T990" s="12" t="s">
        <v>48</v>
      </c>
      <c r="U990" s="96">
        <v>0</v>
      </c>
      <c r="V990" s="96">
        <v>0</v>
      </c>
      <c r="W990" s="96">
        <v>0</v>
      </c>
      <c r="X990" s="14">
        <v>0</v>
      </c>
      <c r="Y990" s="14">
        <v>0</v>
      </c>
      <c r="Z990" s="15" t="s">
        <v>57</v>
      </c>
      <c r="AA990" s="12" t="s">
        <v>48</v>
      </c>
      <c r="AB990" s="12" t="s">
        <v>48</v>
      </c>
      <c r="AC990" s="12" t="s">
        <v>57</v>
      </c>
      <c r="AD990" s="12" t="s">
        <v>57</v>
      </c>
      <c r="AE990" s="12" t="s">
        <v>57</v>
      </c>
      <c r="AF990" s="12" t="s">
        <v>59</v>
      </c>
      <c r="AG990" s="96">
        <v>0</v>
      </c>
      <c r="AH990" s="12" t="s">
        <v>48</v>
      </c>
      <c r="AI990" s="12" t="s">
        <v>48</v>
      </c>
    </row>
    <row r="991" spans="2:35" ht="14.5" x14ac:dyDescent="0.35">
      <c r="B991" s="107" t="s">
        <v>2801</v>
      </c>
      <c r="C991" s="12" t="s">
        <v>48</v>
      </c>
      <c r="D991" s="12" t="s">
        <v>306</v>
      </c>
      <c r="E991" s="12" t="s">
        <v>2798</v>
      </c>
      <c r="F991" s="12" t="s">
        <v>48</v>
      </c>
      <c r="G991" s="94" t="s">
        <v>2802</v>
      </c>
      <c r="H991" s="107" t="s">
        <v>2800</v>
      </c>
      <c r="I991" s="12" t="s">
        <v>78</v>
      </c>
      <c r="J991" s="12" t="s">
        <v>79</v>
      </c>
      <c r="K991" s="12" t="s">
        <v>294</v>
      </c>
      <c r="L991" s="12" t="s">
        <v>119</v>
      </c>
      <c r="M991" s="95">
        <v>45405</v>
      </c>
      <c r="N991" s="12" t="s">
        <v>72</v>
      </c>
      <c r="O991" s="96" t="s">
        <v>48</v>
      </c>
      <c r="P991" s="12"/>
      <c r="Q991" s="13">
        <f>X991</f>
        <v>11377.74</v>
      </c>
      <c r="R991" s="12" t="s">
        <v>72</v>
      </c>
      <c r="S991" s="96">
        <v>0</v>
      </c>
      <c r="T991" s="12" t="s">
        <v>48</v>
      </c>
      <c r="U991" s="96">
        <v>802</v>
      </c>
      <c r="V991" s="96">
        <v>0</v>
      </c>
      <c r="W991" s="96">
        <v>0</v>
      </c>
      <c r="X991" s="18">
        <v>11377.74</v>
      </c>
      <c r="Y991" s="18">
        <v>0</v>
      </c>
      <c r="Z991" s="15" t="s">
        <v>57</v>
      </c>
      <c r="AA991" s="12" t="s">
        <v>48</v>
      </c>
      <c r="AB991" s="12" t="s">
        <v>48</v>
      </c>
      <c r="AC991" s="12" t="s">
        <v>57</v>
      </c>
      <c r="AD991" s="12" t="s">
        <v>57</v>
      </c>
      <c r="AE991" s="12" t="s">
        <v>57</v>
      </c>
      <c r="AF991" s="12" t="s">
        <v>59</v>
      </c>
      <c r="AG991" s="96">
        <v>2</v>
      </c>
      <c r="AH991" s="12" t="s">
        <v>48</v>
      </c>
      <c r="AI991" s="12" t="s">
        <v>48</v>
      </c>
    </row>
    <row r="992" spans="2:35" ht="14.5" x14ac:dyDescent="0.35">
      <c r="B992" s="107" t="s">
        <v>2801</v>
      </c>
      <c r="C992" s="12" t="s">
        <v>48</v>
      </c>
      <c r="D992" s="12" t="s">
        <v>306</v>
      </c>
      <c r="E992" s="12" t="s">
        <v>2798</v>
      </c>
      <c r="F992" s="12" t="s">
        <v>48</v>
      </c>
      <c r="G992" s="94" t="s">
        <v>2803</v>
      </c>
      <c r="H992" s="107" t="s">
        <v>2800</v>
      </c>
      <c r="I992" s="12" t="s">
        <v>78</v>
      </c>
      <c r="J992" s="12" t="s">
        <v>79</v>
      </c>
      <c r="K992" s="12" t="s">
        <v>294</v>
      </c>
      <c r="L992" s="12" t="s">
        <v>119</v>
      </c>
      <c r="M992" s="95">
        <v>45405</v>
      </c>
      <c r="N992" s="12" t="s">
        <v>72</v>
      </c>
      <c r="O992" s="96" t="s">
        <v>48</v>
      </c>
      <c r="P992" s="12"/>
      <c r="Q992" s="13">
        <f>X992</f>
        <v>37225.269999999997</v>
      </c>
      <c r="R992" s="12" t="s">
        <v>72</v>
      </c>
      <c r="S992" s="96">
        <f>Q992/V992</f>
        <v>92.370397022332497</v>
      </c>
      <c r="T992" s="12" t="s">
        <v>48</v>
      </c>
      <c r="U992" s="96">
        <v>0</v>
      </c>
      <c r="V992" s="96">
        <v>403</v>
      </c>
      <c r="W992" s="96">
        <v>1</v>
      </c>
      <c r="X992" s="14">
        <v>37225.269999999997</v>
      </c>
      <c r="Y992" s="14">
        <v>0</v>
      </c>
      <c r="Z992" s="15" t="s">
        <v>57</v>
      </c>
      <c r="AA992" s="12" t="s">
        <v>48</v>
      </c>
      <c r="AB992" s="12" t="s">
        <v>48</v>
      </c>
      <c r="AC992" s="12" t="s">
        <v>57</v>
      </c>
      <c r="AD992" s="12" t="s">
        <v>57</v>
      </c>
      <c r="AE992" s="12" t="s">
        <v>57</v>
      </c>
      <c r="AF992" s="12" t="s">
        <v>59</v>
      </c>
      <c r="AG992" s="96">
        <v>0</v>
      </c>
      <c r="AH992" s="12" t="s">
        <v>48</v>
      </c>
      <c r="AI992" s="12" t="s">
        <v>48</v>
      </c>
    </row>
    <row r="993" spans="2:35" s="139" customFormat="1" ht="14.5" x14ac:dyDescent="0.35">
      <c r="B993" s="107" t="s">
        <v>412</v>
      </c>
      <c r="C993" s="12" t="s">
        <v>48</v>
      </c>
      <c r="D993" s="12" t="s">
        <v>49</v>
      </c>
      <c r="E993" s="12" t="s">
        <v>2804</v>
      </c>
      <c r="F993" s="12" t="s">
        <v>48</v>
      </c>
      <c r="G993" s="12" t="s">
        <v>2805</v>
      </c>
      <c r="H993" s="107" t="s">
        <v>2806</v>
      </c>
      <c r="I993" s="12" t="s">
        <v>53</v>
      </c>
      <c r="J993" s="12" t="s">
        <v>128</v>
      </c>
      <c r="K993" s="12" t="s">
        <v>67</v>
      </c>
      <c r="L993" s="12" t="s">
        <v>119</v>
      </c>
      <c r="M993" s="95">
        <v>45567</v>
      </c>
      <c r="N993" s="12" t="s">
        <v>72</v>
      </c>
      <c r="O993" s="96" t="s">
        <v>48</v>
      </c>
      <c r="P993" s="12"/>
      <c r="Q993" s="13">
        <f>X993</f>
        <v>308000.01</v>
      </c>
      <c r="R993" s="12" t="s">
        <v>72</v>
      </c>
      <c r="S993" s="96">
        <f>Q993/V993</f>
        <v>206.02007357859532</v>
      </c>
      <c r="T993" s="12" t="s">
        <v>48</v>
      </c>
      <c r="U993" s="13">
        <v>4876</v>
      </c>
      <c r="V993" s="96">
        <v>1495</v>
      </c>
      <c r="W993" s="96">
        <v>6</v>
      </c>
      <c r="X993" s="14">
        <v>308000.01</v>
      </c>
      <c r="Y993" s="14">
        <v>13229.27</v>
      </c>
      <c r="Z993" s="16" t="s">
        <v>58</v>
      </c>
      <c r="AA993" s="12" t="s">
        <v>48</v>
      </c>
      <c r="AB993" s="12" t="s">
        <v>48</v>
      </c>
      <c r="AC993" s="12" t="s">
        <v>57</v>
      </c>
      <c r="AD993" s="12" t="s">
        <v>57</v>
      </c>
      <c r="AE993" s="12" t="s">
        <v>57</v>
      </c>
      <c r="AF993" s="12" t="s">
        <v>80</v>
      </c>
      <c r="AG993" s="96">
        <v>2</v>
      </c>
      <c r="AH993" s="12" t="s">
        <v>48</v>
      </c>
      <c r="AI993" s="12" t="s">
        <v>48</v>
      </c>
    </row>
    <row r="994" spans="2:35" s="139" customFormat="1" ht="14.5" x14ac:dyDescent="0.35">
      <c r="B994" s="107" t="s">
        <v>2807</v>
      </c>
      <c r="C994" s="12" t="s">
        <v>48</v>
      </c>
      <c r="D994" s="12" t="s">
        <v>306</v>
      </c>
      <c r="E994" s="12" t="s">
        <v>2804</v>
      </c>
      <c r="F994" s="12" t="s">
        <v>48</v>
      </c>
      <c r="G994" s="12" t="s">
        <v>2808</v>
      </c>
      <c r="H994" s="107" t="s">
        <v>2809</v>
      </c>
      <c r="I994" s="12" t="s">
        <v>78</v>
      </c>
      <c r="J994" s="12" t="s">
        <v>128</v>
      </c>
      <c r="K994" s="12" t="s">
        <v>294</v>
      </c>
      <c r="L994" s="12" t="s">
        <v>84</v>
      </c>
      <c r="M994" s="95">
        <v>44018</v>
      </c>
      <c r="N994" s="12" t="s">
        <v>71</v>
      </c>
      <c r="O994" s="96" t="s">
        <v>48</v>
      </c>
      <c r="P994" s="12"/>
      <c r="Q994" s="17">
        <v>22002.240000000002</v>
      </c>
      <c r="R994" s="12" t="s">
        <v>56</v>
      </c>
      <c r="S994" s="96">
        <v>0</v>
      </c>
      <c r="T994" s="12" t="s">
        <v>48</v>
      </c>
      <c r="U994" s="24">
        <v>163</v>
      </c>
      <c r="V994" s="96" t="s">
        <v>73</v>
      </c>
      <c r="W994" s="96">
        <v>0</v>
      </c>
      <c r="X994" s="16">
        <v>5189.54</v>
      </c>
      <c r="Y994" s="16">
        <v>0</v>
      </c>
      <c r="Z994" s="16" t="s">
        <v>57</v>
      </c>
      <c r="AA994" s="12" t="s">
        <v>48</v>
      </c>
      <c r="AB994" s="12"/>
      <c r="AC994" s="12" t="s">
        <v>57</v>
      </c>
      <c r="AD994" s="12" t="s">
        <v>2</v>
      </c>
      <c r="AE994" s="12" t="s">
        <v>2</v>
      </c>
      <c r="AF994" s="12" t="s">
        <v>59</v>
      </c>
      <c r="AG994" s="96">
        <v>2</v>
      </c>
      <c r="AH994" s="12" t="s">
        <v>48</v>
      </c>
      <c r="AI994" s="12" t="s">
        <v>48</v>
      </c>
    </row>
    <row r="995" spans="2:35" ht="14.5" x14ac:dyDescent="0.35">
      <c r="B995" s="107" t="s">
        <v>2810</v>
      </c>
      <c r="C995" s="12" t="s">
        <v>48</v>
      </c>
      <c r="D995" s="12" t="s">
        <v>49</v>
      </c>
      <c r="E995" s="12" t="s">
        <v>2804</v>
      </c>
      <c r="F995" s="12" t="s">
        <v>48</v>
      </c>
      <c r="G995" s="12" t="s">
        <v>2811</v>
      </c>
      <c r="H995" s="107" t="s">
        <v>2812</v>
      </c>
      <c r="I995" s="12" t="s">
        <v>78</v>
      </c>
      <c r="J995" s="12" t="s">
        <v>79</v>
      </c>
      <c r="K995" s="12" t="s">
        <v>55</v>
      </c>
      <c r="L995" s="12"/>
      <c r="M995" s="95" t="s">
        <v>48</v>
      </c>
      <c r="N995" s="12"/>
      <c r="O995" s="96" t="s">
        <v>48</v>
      </c>
      <c r="P995" s="12"/>
      <c r="Q995" s="13">
        <v>0</v>
      </c>
      <c r="R995" s="12"/>
      <c r="S995" s="96">
        <v>0</v>
      </c>
      <c r="T995" s="12" t="s">
        <v>48</v>
      </c>
      <c r="U995" s="96">
        <v>0</v>
      </c>
      <c r="V995" s="96">
        <v>2390</v>
      </c>
      <c r="W995" s="96">
        <v>8</v>
      </c>
      <c r="X995" s="14">
        <v>0</v>
      </c>
      <c r="Y995" s="14">
        <v>0</v>
      </c>
      <c r="Z995" s="15" t="s">
        <v>57</v>
      </c>
      <c r="AA995" s="12" t="s">
        <v>48</v>
      </c>
      <c r="AB995" s="12" t="s">
        <v>48</v>
      </c>
      <c r="AC995" s="12" t="s">
        <v>57</v>
      </c>
      <c r="AD995" s="12" t="s">
        <v>57</v>
      </c>
      <c r="AE995" s="12" t="s">
        <v>57</v>
      </c>
      <c r="AF995" s="12" t="s">
        <v>80</v>
      </c>
      <c r="AG995" s="96">
        <v>0</v>
      </c>
      <c r="AH995" s="12" t="s">
        <v>48</v>
      </c>
      <c r="AI995" s="12" t="s">
        <v>48</v>
      </c>
    </row>
    <row r="996" spans="2:35" ht="14.5" x14ac:dyDescent="0.35">
      <c r="B996" s="107" t="s">
        <v>2810</v>
      </c>
      <c r="C996" s="12" t="s">
        <v>48</v>
      </c>
      <c r="D996" s="12" t="s">
        <v>49</v>
      </c>
      <c r="E996" s="12" t="s">
        <v>2813</v>
      </c>
      <c r="F996" s="12" t="s">
        <v>48</v>
      </c>
      <c r="G996" s="12" t="s">
        <v>2814</v>
      </c>
      <c r="H996" s="107" t="s">
        <v>2815</v>
      </c>
      <c r="I996" s="12" t="s">
        <v>89</v>
      </c>
      <c r="J996" s="12" t="s">
        <v>79</v>
      </c>
      <c r="K996" s="12" t="s">
        <v>55</v>
      </c>
      <c r="L996" s="12"/>
      <c r="M996" s="95" t="s">
        <v>48</v>
      </c>
      <c r="N996" s="12"/>
      <c r="O996" s="96">
        <v>0</v>
      </c>
      <c r="P996" s="12"/>
      <c r="Q996" s="13">
        <v>0</v>
      </c>
      <c r="R996" s="12"/>
      <c r="S996" s="96">
        <v>0</v>
      </c>
      <c r="T996" s="12" t="s">
        <v>48</v>
      </c>
      <c r="U996" s="96">
        <v>0</v>
      </c>
      <c r="V996" s="96">
        <v>0</v>
      </c>
      <c r="W996" s="96">
        <v>0</v>
      </c>
      <c r="X996" s="14">
        <v>0</v>
      </c>
      <c r="Y996" s="14">
        <v>0</v>
      </c>
      <c r="Z996" s="15" t="s">
        <v>57</v>
      </c>
      <c r="AA996" s="12" t="s">
        <v>48</v>
      </c>
      <c r="AB996" s="12" t="s">
        <v>48</v>
      </c>
      <c r="AC996" s="12" t="s">
        <v>57</v>
      </c>
      <c r="AD996" s="12" t="s">
        <v>57</v>
      </c>
      <c r="AE996" s="12" t="s">
        <v>57</v>
      </c>
      <c r="AF996" s="12" t="s">
        <v>59</v>
      </c>
      <c r="AG996" s="96">
        <v>0</v>
      </c>
      <c r="AH996" s="12" t="s">
        <v>48</v>
      </c>
      <c r="AI996" s="12" t="s">
        <v>48</v>
      </c>
    </row>
    <row r="997" spans="2:35" ht="14.5" x14ac:dyDescent="0.35">
      <c r="B997" s="12" t="s">
        <v>66</v>
      </c>
      <c r="C997" s="12" t="s">
        <v>48</v>
      </c>
      <c r="D997" s="12" t="s">
        <v>49</v>
      </c>
      <c r="E997" s="12" t="s">
        <v>2813</v>
      </c>
      <c r="F997" s="120">
        <v>6625</v>
      </c>
      <c r="G997" s="12" t="s">
        <v>2816</v>
      </c>
      <c r="H997" s="12" t="s">
        <v>2817</v>
      </c>
      <c r="I997" s="12" t="s">
        <v>89</v>
      </c>
      <c r="J997" s="12" t="s">
        <v>66</v>
      </c>
      <c r="K997" s="12" t="s">
        <v>67</v>
      </c>
      <c r="L997" s="12" t="s">
        <v>84</v>
      </c>
      <c r="M997" s="95">
        <v>46111</v>
      </c>
      <c r="N997" s="12" t="s">
        <v>71</v>
      </c>
      <c r="O997" s="96">
        <v>4654</v>
      </c>
      <c r="P997" s="12" t="s">
        <v>90</v>
      </c>
      <c r="Q997" s="17">
        <v>3200000</v>
      </c>
      <c r="R997" s="12" t="s">
        <v>56</v>
      </c>
      <c r="S997" s="96">
        <f>Q997/V997</f>
        <v>687.58057584873222</v>
      </c>
      <c r="T997" s="12" t="s">
        <v>48</v>
      </c>
      <c r="U997" s="118" t="s">
        <v>3</v>
      </c>
      <c r="V997" s="96">
        <f>O997</f>
        <v>4654</v>
      </c>
      <c r="W997" s="96">
        <v>36</v>
      </c>
      <c r="X997" s="16">
        <v>3500847.16</v>
      </c>
      <c r="Y997" s="16">
        <v>2598032.06</v>
      </c>
      <c r="Z997" s="15" t="s">
        <v>58</v>
      </c>
      <c r="AA997" s="12" t="s">
        <v>58</v>
      </c>
      <c r="AB997" s="12" t="s">
        <v>140</v>
      </c>
      <c r="AC997" s="12" t="s">
        <v>58</v>
      </c>
      <c r="AD997" s="12" t="s">
        <v>57</v>
      </c>
      <c r="AE997" s="12" t="s">
        <v>57</v>
      </c>
      <c r="AF997" s="12" t="s">
        <v>80</v>
      </c>
      <c r="AG997" s="96">
        <v>23</v>
      </c>
      <c r="AH997" s="12" t="s">
        <v>48</v>
      </c>
      <c r="AI997" s="12" t="s">
        <v>48</v>
      </c>
    </row>
    <row r="998" spans="2:35" ht="14.5" x14ac:dyDescent="0.35">
      <c r="B998" s="107" t="s">
        <v>2818</v>
      </c>
      <c r="C998" s="12" t="s">
        <v>48</v>
      </c>
      <c r="D998" s="12" t="s">
        <v>306</v>
      </c>
      <c r="E998" s="12" t="s">
        <v>306</v>
      </c>
      <c r="F998" s="12" t="s">
        <v>48</v>
      </c>
      <c r="G998" s="12" t="s">
        <v>2819</v>
      </c>
      <c r="H998" s="107" t="s">
        <v>2820</v>
      </c>
      <c r="I998" s="12" t="s">
        <v>53</v>
      </c>
      <c r="J998" s="12" t="s">
        <v>54</v>
      </c>
      <c r="K998" s="12" t="s">
        <v>67</v>
      </c>
      <c r="L998" s="12" t="s">
        <v>614</v>
      </c>
      <c r="M998" s="95">
        <v>45266</v>
      </c>
      <c r="N998" s="12" t="s">
        <v>72</v>
      </c>
      <c r="O998" s="96" t="s">
        <v>48</v>
      </c>
      <c r="P998" s="12"/>
      <c r="Q998" s="13">
        <f>X998</f>
        <v>627596.38</v>
      </c>
      <c r="R998" s="12" t="s">
        <v>72</v>
      </c>
      <c r="S998" s="96">
        <f>Q998/V998</f>
        <v>482.76644615384618</v>
      </c>
      <c r="T998" s="12" t="s">
        <v>48</v>
      </c>
      <c r="U998" s="13">
        <v>1632</v>
      </c>
      <c r="V998" s="96">
        <v>1300</v>
      </c>
      <c r="W998" s="96">
        <v>49</v>
      </c>
      <c r="X998" s="14">
        <v>627596.38</v>
      </c>
      <c r="Y998" s="14">
        <v>0</v>
      </c>
      <c r="Z998" s="16" t="s">
        <v>58</v>
      </c>
      <c r="AA998" s="12" t="s">
        <v>48</v>
      </c>
      <c r="AB998" s="12" t="s">
        <v>48</v>
      </c>
      <c r="AC998" s="12" t="s">
        <v>58</v>
      </c>
      <c r="AD998" s="12" t="s">
        <v>57</v>
      </c>
      <c r="AE998" s="12" t="s">
        <v>57</v>
      </c>
      <c r="AF998" s="12" t="s">
        <v>80</v>
      </c>
      <c r="AG998" s="96">
        <v>2</v>
      </c>
      <c r="AH998" s="12" t="s">
        <v>48</v>
      </c>
      <c r="AI998" s="12" t="s">
        <v>48</v>
      </c>
    </row>
    <row r="999" spans="2:35" ht="14.5" x14ac:dyDescent="0.35">
      <c r="B999" s="111" t="s">
        <v>2821</v>
      </c>
      <c r="C999" s="140" t="s">
        <v>48</v>
      </c>
      <c r="D999" s="140" t="s">
        <v>306</v>
      </c>
      <c r="E999" s="140" t="s">
        <v>306</v>
      </c>
      <c r="F999" s="140" t="s">
        <v>48</v>
      </c>
      <c r="G999" s="140" t="s">
        <v>2822</v>
      </c>
      <c r="H999" s="111" t="s">
        <v>2823</v>
      </c>
      <c r="I999" s="140" t="s">
        <v>78</v>
      </c>
      <c r="J999" s="140" t="s">
        <v>79</v>
      </c>
      <c r="K999" s="140" t="s">
        <v>67</v>
      </c>
      <c r="L999" s="140" t="s">
        <v>119</v>
      </c>
      <c r="M999" s="124">
        <v>45464</v>
      </c>
      <c r="N999" s="140" t="s">
        <v>72</v>
      </c>
      <c r="O999" s="141" t="s">
        <v>48</v>
      </c>
      <c r="P999" s="140"/>
      <c r="Q999" s="28">
        <f>X999</f>
        <v>15702.66</v>
      </c>
      <c r="R999" s="140" t="s">
        <v>72</v>
      </c>
      <c r="S999" s="141">
        <f>Q999/V999</f>
        <v>58.158000000000001</v>
      </c>
      <c r="T999" s="140" t="s">
        <v>48</v>
      </c>
      <c r="U999" s="141">
        <v>0</v>
      </c>
      <c r="V999" s="141">
        <v>270</v>
      </c>
      <c r="W999" s="141">
        <v>12</v>
      </c>
      <c r="X999" s="18">
        <v>15702.66</v>
      </c>
      <c r="Y999" s="18">
        <v>0</v>
      </c>
      <c r="Z999" s="29" t="s">
        <v>57</v>
      </c>
      <c r="AA999" s="140" t="s">
        <v>48</v>
      </c>
      <c r="AB999" s="140" t="s">
        <v>48</v>
      </c>
      <c r="AC999" s="140" t="s">
        <v>57</v>
      </c>
      <c r="AD999" s="140" t="s">
        <v>57</v>
      </c>
      <c r="AE999" s="140" t="s">
        <v>57</v>
      </c>
      <c r="AF999" s="140" t="s">
        <v>80</v>
      </c>
      <c r="AG999" s="141">
        <v>1</v>
      </c>
      <c r="AH999" s="140" t="s">
        <v>48</v>
      </c>
      <c r="AI999" s="140" t="s">
        <v>48</v>
      </c>
    </row>
    <row r="1000" spans="2:35" ht="14.5" x14ac:dyDescent="0.35">
      <c r="B1000" s="107" t="s">
        <v>120</v>
      </c>
      <c r="C1000" s="12" t="s">
        <v>48</v>
      </c>
      <c r="D1000" s="12" t="s">
        <v>306</v>
      </c>
      <c r="E1000" s="12" t="s">
        <v>306</v>
      </c>
      <c r="F1000" s="12" t="s">
        <v>48</v>
      </c>
      <c r="G1000" s="12" t="s">
        <v>2824</v>
      </c>
      <c r="H1000" s="107" t="s">
        <v>2825</v>
      </c>
      <c r="I1000" s="12" t="s">
        <v>78</v>
      </c>
      <c r="J1000" s="12"/>
      <c r="K1000" s="12" t="s">
        <v>55</v>
      </c>
      <c r="L1000" s="12"/>
      <c r="M1000" s="95" t="s">
        <v>48</v>
      </c>
      <c r="N1000" s="12"/>
      <c r="O1000" s="96" t="s">
        <v>48</v>
      </c>
      <c r="P1000" s="12"/>
      <c r="Q1000" s="13">
        <v>0</v>
      </c>
      <c r="R1000" s="12"/>
      <c r="S1000" s="96">
        <v>0</v>
      </c>
      <c r="T1000" s="12" t="s">
        <v>48</v>
      </c>
      <c r="U1000" s="96">
        <v>0</v>
      </c>
      <c r="V1000" s="96">
        <v>0</v>
      </c>
      <c r="W1000" s="96">
        <v>0</v>
      </c>
      <c r="X1000" s="14">
        <v>0</v>
      </c>
      <c r="Y1000" s="14">
        <v>0</v>
      </c>
      <c r="Z1000" s="15" t="s">
        <v>57</v>
      </c>
      <c r="AA1000" s="12" t="s">
        <v>48</v>
      </c>
      <c r="AB1000" s="12" t="s">
        <v>48</v>
      </c>
      <c r="AC1000" s="12" t="s">
        <v>57</v>
      </c>
      <c r="AD1000" s="12" t="s">
        <v>57</v>
      </c>
      <c r="AE1000" s="12" t="s">
        <v>57</v>
      </c>
      <c r="AF1000" s="12" t="s">
        <v>59</v>
      </c>
      <c r="AG1000" s="96">
        <v>0</v>
      </c>
      <c r="AH1000" s="12" t="s">
        <v>48</v>
      </c>
      <c r="AI1000" s="12" t="s">
        <v>48</v>
      </c>
    </row>
    <row r="1001" spans="2:35" ht="14.5" x14ac:dyDescent="0.35">
      <c r="B1001" s="107" t="s">
        <v>2826</v>
      </c>
      <c r="C1001" s="12" t="s">
        <v>48</v>
      </c>
      <c r="D1001" s="12" t="s">
        <v>306</v>
      </c>
      <c r="E1001" s="12" t="s">
        <v>306</v>
      </c>
      <c r="F1001" s="12" t="s">
        <v>48</v>
      </c>
      <c r="G1001" s="12" t="s">
        <v>2827</v>
      </c>
      <c r="H1001" s="107" t="s">
        <v>2828</v>
      </c>
      <c r="I1001" s="12" t="s">
        <v>78</v>
      </c>
      <c r="J1001" s="12" t="s">
        <v>79</v>
      </c>
      <c r="K1001" s="12" t="s">
        <v>67</v>
      </c>
      <c r="L1001" s="12" t="s">
        <v>119</v>
      </c>
      <c r="M1001" s="95">
        <v>45191</v>
      </c>
      <c r="N1001" s="12" t="s">
        <v>72</v>
      </c>
      <c r="O1001" s="96" t="s">
        <v>48</v>
      </c>
      <c r="P1001" s="12"/>
      <c r="Q1001" s="13">
        <f>X1001</f>
        <v>692432.19</v>
      </c>
      <c r="R1001" s="12" t="s">
        <v>72</v>
      </c>
      <c r="S1001" s="96">
        <f>Q1001/V1001</f>
        <v>624.93879963898917</v>
      </c>
      <c r="T1001" s="12" t="s">
        <v>48</v>
      </c>
      <c r="U1001" s="13">
        <v>2793</v>
      </c>
      <c r="V1001" s="96">
        <v>1108</v>
      </c>
      <c r="W1001" s="96">
        <v>8</v>
      </c>
      <c r="X1001" s="18">
        <v>692432.19</v>
      </c>
      <c r="Y1001" s="18">
        <v>0</v>
      </c>
      <c r="Z1001" s="16" t="s">
        <v>58</v>
      </c>
      <c r="AA1001" s="12" t="s">
        <v>48</v>
      </c>
      <c r="AB1001" s="12" t="s">
        <v>48</v>
      </c>
      <c r="AC1001" s="12" t="s">
        <v>57</v>
      </c>
      <c r="AD1001" s="12" t="s">
        <v>57</v>
      </c>
      <c r="AE1001" s="12" t="s">
        <v>57</v>
      </c>
      <c r="AF1001" s="12" t="s">
        <v>80</v>
      </c>
      <c r="AG1001" s="96">
        <v>12</v>
      </c>
      <c r="AH1001" s="12" t="s">
        <v>48</v>
      </c>
      <c r="AI1001" s="12" t="s">
        <v>48</v>
      </c>
    </row>
    <row r="1002" spans="2:35" ht="14.5" x14ac:dyDescent="0.35">
      <c r="B1002" s="107" t="s">
        <v>2829</v>
      </c>
      <c r="C1002" s="12" t="s">
        <v>48</v>
      </c>
      <c r="D1002" s="12" t="s">
        <v>306</v>
      </c>
      <c r="E1002" s="12" t="s">
        <v>306</v>
      </c>
      <c r="F1002" s="12" t="s">
        <v>48</v>
      </c>
      <c r="G1002" s="12" t="s">
        <v>2830</v>
      </c>
      <c r="H1002" s="107" t="s">
        <v>2831</v>
      </c>
      <c r="I1002" s="12" t="s">
        <v>78</v>
      </c>
      <c r="J1002" s="12" t="s">
        <v>128</v>
      </c>
      <c r="K1002" s="12" t="s">
        <v>55</v>
      </c>
      <c r="L1002" s="12"/>
      <c r="M1002" s="95" t="s">
        <v>48</v>
      </c>
      <c r="N1002" s="12"/>
      <c r="O1002" s="96" t="s">
        <v>48</v>
      </c>
      <c r="P1002" s="12"/>
      <c r="Q1002" s="13">
        <v>126279</v>
      </c>
      <c r="R1002" s="12" t="s">
        <v>56</v>
      </c>
      <c r="S1002" s="96">
        <f>Q1002/V1002</f>
        <v>188.47611940298506</v>
      </c>
      <c r="T1002" s="12" t="s">
        <v>48</v>
      </c>
      <c r="U1002" s="96">
        <v>0</v>
      </c>
      <c r="V1002" s="96">
        <v>670</v>
      </c>
      <c r="W1002" s="96">
        <v>7</v>
      </c>
      <c r="X1002" s="14">
        <v>2682</v>
      </c>
      <c r="Y1002" s="14">
        <v>0</v>
      </c>
      <c r="Z1002" s="15" t="s">
        <v>57</v>
      </c>
      <c r="AA1002" s="12" t="s">
        <v>48</v>
      </c>
      <c r="AB1002" s="12" t="s">
        <v>48</v>
      </c>
      <c r="AC1002" s="12" t="s">
        <v>57</v>
      </c>
      <c r="AD1002" s="12" t="s">
        <v>57</v>
      </c>
      <c r="AE1002" s="12" t="s">
        <v>57</v>
      </c>
      <c r="AF1002" s="12" t="s">
        <v>80</v>
      </c>
      <c r="AG1002" s="96">
        <v>2</v>
      </c>
      <c r="AH1002" s="12" t="s">
        <v>48</v>
      </c>
      <c r="AI1002" s="12" t="s">
        <v>48</v>
      </c>
    </row>
    <row r="1003" spans="2:35" ht="14.5" x14ac:dyDescent="0.35">
      <c r="B1003" s="107" t="s">
        <v>2832</v>
      </c>
      <c r="C1003" s="12" t="s">
        <v>48</v>
      </c>
      <c r="D1003" s="12" t="s">
        <v>306</v>
      </c>
      <c r="E1003" s="12" t="s">
        <v>306</v>
      </c>
      <c r="F1003" s="12" t="s">
        <v>48</v>
      </c>
      <c r="G1003" s="94" t="s">
        <v>2833</v>
      </c>
      <c r="H1003" s="107" t="s">
        <v>2834</v>
      </c>
      <c r="I1003" s="12" t="s">
        <v>78</v>
      </c>
      <c r="J1003" s="12" t="s">
        <v>128</v>
      </c>
      <c r="K1003" s="12" t="s">
        <v>294</v>
      </c>
      <c r="L1003" s="12" t="s">
        <v>68</v>
      </c>
      <c r="M1003" s="95">
        <v>46346</v>
      </c>
      <c r="N1003" s="12" t="s">
        <v>71</v>
      </c>
      <c r="O1003" s="96" t="s">
        <v>48</v>
      </c>
      <c r="P1003" s="12"/>
      <c r="Q1003" s="13">
        <v>448856.75</v>
      </c>
      <c r="R1003" s="12" t="s">
        <v>56</v>
      </c>
      <c r="S1003" s="96">
        <f>Q1003/V1003</f>
        <v>501.51592178770949</v>
      </c>
      <c r="T1003" s="12" t="s">
        <v>48</v>
      </c>
      <c r="U1003" s="13" t="s">
        <v>3</v>
      </c>
      <c r="V1003" s="96">
        <v>895</v>
      </c>
      <c r="W1003" s="96">
        <v>6</v>
      </c>
      <c r="X1003" s="14">
        <v>5075.8500000000004</v>
      </c>
      <c r="Y1003" s="14">
        <v>5075.8500000000004</v>
      </c>
      <c r="Z1003" s="15" t="s">
        <v>57</v>
      </c>
      <c r="AA1003" s="12" t="s">
        <v>48</v>
      </c>
      <c r="AB1003" s="12" t="s">
        <v>48</v>
      </c>
      <c r="AC1003" s="12" t="s">
        <v>57</v>
      </c>
      <c r="AD1003" s="12" t="s">
        <v>57</v>
      </c>
      <c r="AE1003" s="12" t="s">
        <v>57</v>
      </c>
      <c r="AF1003" s="12" t="s">
        <v>59</v>
      </c>
      <c r="AG1003" s="96">
        <v>3</v>
      </c>
      <c r="AH1003" s="12" t="s">
        <v>48</v>
      </c>
      <c r="AI1003" s="12" t="s">
        <v>48</v>
      </c>
    </row>
    <row r="1004" spans="2:35" ht="14.5" x14ac:dyDescent="0.35">
      <c r="B1004" s="111" t="s">
        <v>120</v>
      </c>
      <c r="C1004" s="140" t="s">
        <v>48</v>
      </c>
      <c r="D1004" s="140" t="s">
        <v>306</v>
      </c>
      <c r="E1004" s="140" t="s">
        <v>2835</v>
      </c>
      <c r="F1004" s="140" t="s">
        <v>48</v>
      </c>
      <c r="G1004" s="140" t="s">
        <v>2836</v>
      </c>
      <c r="H1004" s="107" t="s">
        <v>2837</v>
      </c>
      <c r="I1004" s="140" t="s">
        <v>78</v>
      </c>
      <c r="J1004" s="140"/>
      <c r="K1004" s="140" t="s">
        <v>294</v>
      </c>
      <c r="L1004" s="140" t="s">
        <v>68</v>
      </c>
      <c r="M1004" s="124">
        <v>46225</v>
      </c>
      <c r="N1004" s="140" t="s">
        <v>71</v>
      </c>
      <c r="O1004" s="141" t="s">
        <v>48</v>
      </c>
      <c r="P1004" s="140"/>
      <c r="Q1004" s="30">
        <v>0</v>
      </c>
      <c r="R1004" s="140" t="s">
        <v>56</v>
      </c>
      <c r="S1004" s="141">
        <v>0</v>
      </c>
      <c r="T1004" s="140" t="s">
        <v>48</v>
      </c>
      <c r="U1004" s="142" t="s">
        <v>3</v>
      </c>
      <c r="V1004" s="142">
        <v>0</v>
      </c>
      <c r="W1004" s="141">
        <v>0</v>
      </c>
      <c r="X1004" s="20">
        <v>0</v>
      </c>
      <c r="Y1004" s="29">
        <v>0</v>
      </c>
      <c r="Z1004" s="29" t="s">
        <v>57</v>
      </c>
      <c r="AA1004" s="140" t="s">
        <v>48</v>
      </c>
      <c r="AB1004" s="140"/>
      <c r="AC1004" s="140" t="s">
        <v>57</v>
      </c>
      <c r="AD1004" s="140" t="s">
        <v>2</v>
      </c>
      <c r="AE1004" s="140" t="s">
        <v>2</v>
      </c>
      <c r="AF1004" s="140" t="s">
        <v>59</v>
      </c>
      <c r="AG1004" s="141">
        <v>0</v>
      </c>
      <c r="AH1004" s="140" t="s">
        <v>48</v>
      </c>
      <c r="AI1004" s="140" t="s">
        <v>48</v>
      </c>
    </row>
    <row r="1005" spans="2:35" ht="14.5" x14ac:dyDescent="0.35">
      <c r="B1005" s="107" t="s">
        <v>120</v>
      </c>
      <c r="C1005" s="12" t="s">
        <v>48</v>
      </c>
      <c r="D1005" s="12" t="s">
        <v>306</v>
      </c>
      <c r="E1005" s="12" t="s">
        <v>2835</v>
      </c>
      <c r="F1005" s="12" t="s">
        <v>48</v>
      </c>
      <c r="G1005" s="94" t="s">
        <v>2838</v>
      </c>
      <c r="H1005" s="107" t="s">
        <v>2839</v>
      </c>
      <c r="I1005" s="12" t="s">
        <v>78</v>
      </c>
      <c r="J1005" s="12"/>
      <c r="K1005" s="12" t="s">
        <v>55</v>
      </c>
      <c r="L1005" s="12"/>
      <c r="M1005" s="95" t="s">
        <v>48</v>
      </c>
      <c r="N1005" s="12"/>
      <c r="O1005" s="96" t="s">
        <v>48</v>
      </c>
      <c r="P1005" s="12"/>
      <c r="Q1005" s="13">
        <v>2752</v>
      </c>
      <c r="R1005" s="12" t="s">
        <v>56</v>
      </c>
      <c r="S1005" s="96">
        <v>0</v>
      </c>
      <c r="T1005" s="12" t="s">
        <v>48</v>
      </c>
      <c r="U1005" s="96">
        <v>0</v>
      </c>
      <c r="V1005" s="96">
        <v>0</v>
      </c>
      <c r="W1005" s="96">
        <v>0</v>
      </c>
      <c r="X1005" s="14">
        <v>0</v>
      </c>
      <c r="Y1005" s="14">
        <v>0</v>
      </c>
      <c r="Z1005" s="15" t="s">
        <v>57</v>
      </c>
      <c r="AA1005" s="12" t="s">
        <v>48</v>
      </c>
      <c r="AB1005" s="12" t="s">
        <v>48</v>
      </c>
      <c r="AC1005" s="12" t="s">
        <v>57</v>
      </c>
      <c r="AD1005" s="12" t="s">
        <v>57</v>
      </c>
      <c r="AE1005" s="12" t="s">
        <v>57</v>
      </c>
      <c r="AF1005" s="12" t="s">
        <v>59</v>
      </c>
      <c r="AG1005" s="96">
        <v>0</v>
      </c>
      <c r="AH1005" s="12" t="s">
        <v>48</v>
      </c>
      <c r="AI1005" s="12" t="s">
        <v>48</v>
      </c>
    </row>
    <row r="1006" spans="2:35" ht="14.5" x14ac:dyDescent="0.35">
      <c r="B1006" s="107" t="s">
        <v>2840</v>
      </c>
      <c r="C1006" s="12" t="s">
        <v>48</v>
      </c>
      <c r="D1006" s="12" t="s">
        <v>386</v>
      </c>
      <c r="E1006" s="12" t="s">
        <v>2841</v>
      </c>
      <c r="F1006" s="12" t="s">
        <v>48</v>
      </c>
      <c r="G1006" s="12" t="s">
        <v>2842</v>
      </c>
      <c r="H1006" s="107" t="s">
        <v>2843</v>
      </c>
      <c r="I1006" s="12" t="s">
        <v>53</v>
      </c>
      <c r="J1006" s="12" t="s">
        <v>298</v>
      </c>
      <c r="K1006" s="12" t="s">
        <v>294</v>
      </c>
      <c r="L1006" s="12" t="s">
        <v>68</v>
      </c>
      <c r="M1006" s="95">
        <v>46115</v>
      </c>
      <c r="N1006" s="12" t="s">
        <v>71</v>
      </c>
      <c r="O1006" s="96" t="s">
        <v>48</v>
      </c>
      <c r="P1006" s="12"/>
      <c r="Q1006" s="13">
        <v>284288.58</v>
      </c>
      <c r="R1006" s="12" t="s">
        <v>56</v>
      </c>
      <c r="S1006" s="96">
        <f>Q1006/V1006</f>
        <v>166.73817008797656</v>
      </c>
      <c r="T1006" s="12" t="s">
        <v>48</v>
      </c>
      <c r="U1006" s="96" t="s">
        <v>3</v>
      </c>
      <c r="V1006" s="96">
        <v>1705</v>
      </c>
      <c r="W1006" s="96">
        <v>0</v>
      </c>
      <c r="X1006" s="14">
        <v>305590.14</v>
      </c>
      <c r="Y1006" s="14">
        <v>288337.7</v>
      </c>
      <c r="Z1006" s="15" t="s">
        <v>57</v>
      </c>
      <c r="AA1006" s="12" t="s">
        <v>48</v>
      </c>
      <c r="AB1006" s="12" t="s">
        <v>48</v>
      </c>
      <c r="AC1006" s="12" t="s">
        <v>57</v>
      </c>
      <c r="AD1006" s="12" t="s">
        <v>57</v>
      </c>
      <c r="AE1006" s="12" t="s">
        <v>57</v>
      </c>
      <c r="AF1006" s="12" t="s">
        <v>80</v>
      </c>
      <c r="AG1006" s="118">
        <v>11</v>
      </c>
      <c r="AH1006" s="12" t="s">
        <v>48</v>
      </c>
      <c r="AI1006" s="12" t="s">
        <v>48</v>
      </c>
    </row>
    <row r="1007" spans="2:35" ht="14.5" x14ac:dyDescent="0.35">
      <c r="B1007" s="107" t="s">
        <v>2844</v>
      </c>
      <c r="C1007" s="12" t="s">
        <v>48</v>
      </c>
      <c r="D1007" s="12" t="s">
        <v>386</v>
      </c>
      <c r="E1007" s="12" t="s">
        <v>2841</v>
      </c>
      <c r="F1007" s="12" t="s">
        <v>48</v>
      </c>
      <c r="G1007" s="12" t="s">
        <v>2845</v>
      </c>
      <c r="H1007" s="107" t="s">
        <v>2846</v>
      </c>
      <c r="I1007" s="12" t="s">
        <v>53</v>
      </c>
      <c r="J1007" s="12" t="s">
        <v>54</v>
      </c>
      <c r="K1007" s="12" t="s">
        <v>294</v>
      </c>
      <c r="L1007" s="12" t="s">
        <v>614</v>
      </c>
      <c r="M1007" s="95">
        <v>44971</v>
      </c>
      <c r="N1007" s="12" t="s">
        <v>72</v>
      </c>
      <c r="O1007" s="96" t="s">
        <v>48</v>
      </c>
      <c r="P1007" s="12"/>
      <c r="Q1007" s="13">
        <f>X1007</f>
        <v>515434.14999999997</v>
      </c>
      <c r="R1007" s="12" t="s">
        <v>72</v>
      </c>
      <c r="S1007" s="96">
        <f>Q1007/V1007</f>
        <v>144.86625913434511</v>
      </c>
      <c r="T1007" s="12" t="s">
        <v>48</v>
      </c>
      <c r="U1007" s="96">
        <v>0</v>
      </c>
      <c r="V1007" s="96">
        <v>3558</v>
      </c>
      <c r="W1007" s="96">
        <v>2</v>
      </c>
      <c r="X1007" s="14">
        <v>515434.14999999997</v>
      </c>
      <c r="Y1007" s="14">
        <v>0</v>
      </c>
      <c r="Z1007" s="15" t="s">
        <v>58</v>
      </c>
      <c r="AA1007" s="12" t="s">
        <v>48</v>
      </c>
      <c r="AB1007" s="12" t="s">
        <v>48</v>
      </c>
      <c r="AC1007" s="12" t="s">
        <v>57</v>
      </c>
      <c r="AD1007" s="12" t="s">
        <v>57</v>
      </c>
      <c r="AE1007" s="12" t="s">
        <v>57</v>
      </c>
      <c r="AF1007" s="12" t="s">
        <v>356</v>
      </c>
      <c r="AG1007" s="118">
        <v>0</v>
      </c>
      <c r="AH1007" s="12" t="s">
        <v>48</v>
      </c>
      <c r="AI1007" s="12" t="s">
        <v>48</v>
      </c>
    </row>
    <row r="1008" spans="2:35" ht="14.5" x14ac:dyDescent="0.35">
      <c r="B1008" s="107" t="s">
        <v>120</v>
      </c>
      <c r="C1008" s="12" t="s">
        <v>48</v>
      </c>
      <c r="D1008" s="12" t="s">
        <v>49</v>
      </c>
      <c r="E1008" s="12" t="s">
        <v>2841</v>
      </c>
      <c r="F1008" s="12" t="s">
        <v>48</v>
      </c>
      <c r="G1008" s="12" t="s">
        <v>2847</v>
      </c>
      <c r="H1008" s="107" t="s">
        <v>2848</v>
      </c>
      <c r="I1008" s="12" t="s">
        <v>53</v>
      </c>
      <c r="J1008" s="12"/>
      <c r="K1008" s="12" t="s">
        <v>593</v>
      </c>
      <c r="L1008" s="12"/>
      <c r="M1008" s="95" t="s">
        <v>48</v>
      </c>
      <c r="N1008" s="12"/>
      <c r="O1008" s="96" t="s">
        <v>48</v>
      </c>
      <c r="P1008" s="12"/>
      <c r="Q1008" s="13">
        <v>0</v>
      </c>
      <c r="R1008" s="12"/>
      <c r="S1008" s="96">
        <v>0</v>
      </c>
      <c r="T1008" s="12" t="s">
        <v>48</v>
      </c>
      <c r="U1008" s="96">
        <v>0</v>
      </c>
      <c r="V1008" s="96">
        <v>0</v>
      </c>
      <c r="W1008" s="96">
        <v>0</v>
      </c>
      <c r="X1008" s="14">
        <v>0</v>
      </c>
      <c r="Y1008" s="14">
        <v>0</v>
      </c>
      <c r="Z1008" s="15" t="s">
        <v>57</v>
      </c>
      <c r="AA1008" s="12" t="s">
        <v>48</v>
      </c>
      <c r="AB1008" s="12" t="s">
        <v>48</v>
      </c>
      <c r="AC1008" s="12" t="s">
        <v>57</v>
      </c>
      <c r="AD1008" s="12" t="s">
        <v>57</v>
      </c>
      <c r="AE1008" s="12" t="s">
        <v>57</v>
      </c>
      <c r="AF1008" s="12" t="s">
        <v>80</v>
      </c>
      <c r="AG1008" s="96" t="s">
        <v>60</v>
      </c>
      <c r="AH1008" s="12" t="s">
        <v>48</v>
      </c>
      <c r="AI1008" s="12" t="s">
        <v>48</v>
      </c>
    </row>
    <row r="1009" spans="2:35" ht="14.5" x14ac:dyDescent="0.35">
      <c r="B1009" s="107" t="s">
        <v>2849</v>
      </c>
      <c r="C1009" s="12" t="s">
        <v>48</v>
      </c>
      <c r="D1009" s="12" t="s">
        <v>386</v>
      </c>
      <c r="E1009" s="12" t="s">
        <v>2841</v>
      </c>
      <c r="F1009" s="12" t="s">
        <v>48</v>
      </c>
      <c r="G1009" s="12" t="s">
        <v>2850</v>
      </c>
      <c r="H1009" s="107" t="s">
        <v>2851</v>
      </c>
      <c r="I1009" s="12" t="s">
        <v>53</v>
      </c>
      <c r="J1009" s="12" t="s">
        <v>128</v>
      </c>
      <c r="K1009" s="12" t="s">
        <v>294</v>
      </c>
      <c r="L1009" s="12" t="s">
        <v>68</v>
      </c>
      <c r="M1009" s="95">
        <v>46330</v>
      </c>
      <c r="N1009" s="12" t="s">
        <v>71</v>
      </c>
      <c r="O1009" s="96" t="s">
        <v>48</v>
      </c>
      <c r="P1009" s="12"/>
      <c r="Q1009" s="13">
        <v>499616.59</v>
      </c>
      <c r="R1009" s="12" t="s">
        <v>56</v>
      </c>
      <c r="S1009" s="96">
        <f>Q1009/V1009</f>
        <v>506.71053752535499</v>
      </c>
      <c r="T1009" s="12" t="s">
        <v>48</v>
      </c>
      <c r="U1009" s="96">
        <v>0</v>
      </c>
      <c r="V1009" s="96">
        <v>986</v>
      </c>
      <c r="W1009" s="96">
        <v>3</v>
      </c>
      <c r="X1009" s="14">
        <v>6924.77</v>
      </c>
      <c r="Y1009" s="14">
        <v>6702.43</v>
      </c>
      <c r="Z1009" s="15" t="s">
        <v>57</v>
      </c>
      <c r="AA1009" s="12" t="s">
        <v>48</v>
      </c>
      <c r="AB1009" s="12" t="s">
        <v>48</v>
      </c>
      <c r="AC1009" s="12" t="s">
        <v>58</v>
      </c>
      <c r="AD1009" s="12" t="s">
        <v>57</v>
      </c>
      <c r="AE1009" s="12" t="s">
        <v>57</v>
      </c>
      <c r="AF1009" s="12" t="s">
        <v>80</v>
      </c>
      <c r="AG1009" s="96">
        <v>7</v>
      </c>
      <c r="AH1009" s="12" t="s">
        <v>48</v>
      </c>
      <c r="AI1009" s="12" t="s">
        <v>48</v>
      </c>
    </row>
    <row r="1010" spans="2:35" ht="14.5" x14ac:dyDescent="0.35">
      <c r="B1010" s="107" t="s">
        <v>120</v>
      </c>
      <c r="C1010" s="12" t="s">
        <v>48</v>
      </c>
      <c r="D1010" s="12" t="s">
        <v>386</v>
      </c>
      <c r="E1010" s="12" t="s">
        <v>2841</v>
      </c>
      <c r="F1010" s="12" t="s">
        <v>48</v>
      </c>
      <c r="G1010" s="12" t="s">
        <v>2852</v>
      </c>
      <c r="H1010" s="109" t="s">
        <v>2853</v>
      </c>
      <c r="I1010" s="12" t="s">
        <v>53</v>
      </c>
      <c r="J1010" s="12" t="s">
        <v>298</v>
      </c>
      <c r="K1010" s="12" t="s">
        <v>55</v>
      </c>
      <c r="L1010" s="12"/>
      <c r="M1010" s="95" t="s">
        <v>48</v>
      </c>
      <c r="N1010" s="12"/>
      <c r="O1010" s="96" t="s">
        <v>48</v>
      </c>
      <c r="P1010" s="12"/>
      <c r="Q1010" s="13">
        <v>0</v>
      </c>
      <c r="R1010" s="12"/>
      <c r="S1010" s="96">
        <v>0</v>
      </c>
      <c r="T1010" s="12" t="s">
        <v>48</v>
      </c>
      <c r="U1010" s="96">
        <v>0</v>
      </c>
      <c r="V1010" s="96">
        <v>0</v>
      </c>
      <c r="W1010" s="96">
        <v>0</v>
      </c>
      <c r="X1010" s="14">
        <v>0</v>
      </c>
      <c r="Y1010" s="14">
        <v>0</v>
      </c>
      <c r="Z1010" s="15" t="s">
        <v>57</v>
      </c>
      <c r="AA1010" s="12" t="s">
        <v>48</v>
      </c>
      <c r="AB1010" s="12" t="s">
        <v>48</v>
      </c>
      <c r="AC1010" s="12" t="s">
        <v>58</v>
      </c>
      <c r="AD1010" s="12" t="s">
        <v>57</v>
      </c>
      <c r="AE1010" s="12" t="s">
        <v>57</v>
      </c>
      <c r="AF1010" s="12" t="s">
        <v>59</v>
      </c>
      <c r="AG1010" s="96">
        <v>0</v>
      </c>
      <c r="AH1010" s="12" t="s">
        <v>48</v>
      </c>
      <c r="AI1010" s="12" t="s">
        <v>48</v>
      </c>
    </row>
    <row r="1011" spans="2:35" ht="14.5" x14ac:dyDescent="0.35">
      <c r="B1011" s="109" t="s">
        <v>2854</v>
      </c>
      <c r="C1011" s="12" t="s">
        <v>48</v>
      </c>
      <c r="D1011" s="12" t="s">
        <v>386</v>
      </c>
      <c r="E1011" s="12" t="s">
        <v>2841</v>
      </c>
      <c r="F1011" s="12" t="s">
        <v>48</v>
      </c>
      <c r="G1011" s="12" t="s">
        <v>2855</v>
      </c>
      <c r="H1011" s="109" t="s">
        <v>2856</v>
      </c>
      <c r="I1011" s="12" t="s">
        <v>53</v>
      </c>
      <c r="J1011" s="12" t="s">
        <v>79</v>
      </c>
      <c r="K1011" s="12" t="s">
        <v>294</v>
      </c>
      <c r="L1011" s="12" t="s">
        <v>68</v>
      </c>
      <c r="M1011" s="95">
        <v>46281</v>
      </c>
      <c r="N1011" s="12" t="s">
        <v>71</v>
      </c>
      <c r="O1011" s="96" t="s">
        <v>48</v>
      </c>
      <c r="P1011" s="12"/>
      <c r="Q1011" s="13">
        <v>618275.54</v>
      </c>
      <c r="R1011" s="12" t="s">
        <v>56</v>
      </c>
      <c r="S1011" s="96">
        <f>Q1011/V1011</f>
        <v>571.41916820702409</v>
      </c>
      <c r="T1011" s="12" t="s">
        <v>48</v>
      </c>
      <c r="U1011" s="96" t="s">
        <v>3</v>
      </c>
      <c r="V1011" s="96">
        <v>1082</v>
      </c>
      <c r="W1011" s="96">
        <v>6</v>
      </c>
      <c r="X1011" s="14">
        <v>9884.6200000000008</v>
      </c>
      <c r="Y1011" s="14">
        <v>875.06</v>
      </c>
      <c r="Z1011" s="15" t="s">
        <v>57</v>
      </c>
      <c r="AA1011" s="12" t="s">
        <v>48</v>
      </c>
      <c r="AB1011" s="12" t="s">
        <v>48</v>
      </c>
      <c r="AC1011" s="12" t="s">
        <v>57</v>
      </c>
      <c r="AD1011" s="12" t="s">
        <v>57</v>
      </c>
      <c r="AE1011" s="12" t="s">
        <v>57</v>
      </c>
      <c r="AF1011" s="12" t="s">
        <v>59</v>
      </c>
      <c r="AG1011" s="96">
        <v>4</v>
      </c>
      <c r="AH1011" s="12" t="s">
        <v>48</v>
      </c>
      <c r="AI1011" s="12" t="s">
        <v>48</v>
      </c>
    </row>
    <row r="1012" spans="2:35" ht="14.5" x14ac:dyDescent="0.35">
      <c r="B1012" s="107" t="s">
        <v>2857</v>
      </c>
      <c r="C1012" s="12" t="s">
        <v>48</v>
      </c>
      <c r="D1012" s="12" t="s">
        <v>49</v>
      </c>
      <c r="E1012" s="12" t="s">
        <v>2841</v>
      </c>
      <c r="F1012" s="12" t="s">
        <v>48</v>
      </c>
      <c r="G1012" s="12" t="s">
        <v>2858</v>
      </c>
      <c r="H1012" s="107" t="s">
        <v>2859</v>
      </c>
      <c r="I1012" s="12" t="s">
        <v>78</v>
      </c>
      <c r="J1012" s="12" t="s">
        <v>128</v>
      </c>
      <c r="K1012" s="12" t="s">
        <v>67</v>
      </c>
      <c r="L1012" s="12" t="s">
        <v>119</v>
      </c>
      <c r="M1012" s="95">
        <v>45478</v>
      </c>
      <c r="N1012" s="12" t="s">
        <v>72</v>
      </c>
      <c r="O1012" s="96" t="s">
        <v>48</v>
      </c>
      <c r="P1012" s="12"/>
      <c r="Q1012" s="13">
        <f>X1012</f>
        <v>364650.31</v>
      </c>
      <c r="R1012" s="12" t="s">
        <v>72</v>
      </c>
      <c r="S1012" s="96">
        <f>Q1012/V1012</f>
        <v>876.5632451923077</v>
      </c>
      <c r="T1012" s="12" t="s">
        <v>48</v>
      </c>
      <c r="U1012" s="13">
        <v>0</v>
      </c>
      <c r="V1012" s="96">
        <v>416</v>
      </c>
      <c r="W1012" s="96">
        <v>0</v>
      </c>
      <c r="X1012" s="18">
        <v>364650.31</v>
      </c>
      <c r="Y1012" s="18">
        <v>0</v>
      </c>
      <c r="Z1012" s="15" t="s">
        <v>58</v>
      </c>
      <c r="AA1012" s="12" t="s">
        <v>48</v>
      </c>
      <c r="AB1012" s="12" t="s">
        <v>48</v>
      </c>
      <c r="AC1012" s="12" t="s">
        <v>57</v>
      </c>
      <c r="AD1012" s="12" t="s">
        <v>57</v>
      </c>
      <c r="AE1012" s="12" t="s">
        <v>57</v>
      </c>
      <c r="AF1012" s="12" t="s">
        <v>80</v>
      </c>
      <c r="AG1012" s="96">
        <v>2</v>
      </c>
      <c r="AH1012" s="12" t="s">
        <v>48</v>
      </c>
      <c r="AI1012" s="12" t="s">
        <v>48</v>
      </c>
    </row>
    <row r="1013" spans="2:35" ht="14.5" x14ac:dyDescent="0.35">
      <c r="B1013" s="107" t="s">
        <v>120</v>
      </c>
      <c r="C1013" s="12" t="s">
        <v>48</v>
      </c>
      <c r="D1013" s="12" t="s">
        <v>386</v>
      </c>
      <c r="E1013" s="12" t="s">
        <v>2841</v>
      </c>
      <c r="F1013" s="12" t="s">
        <v>48</v>
      </c>
      <c r="G1013" s="12" t="s">
        <v>2860</v>
      </c>
      <c r="H1013" s="107" t="s">
        <v>2861</v>
      </c>
      <c r="I1013" s="12" t="s">
        <v>78</v>
      </c>
      <c r="J1013" s="12"/>
      <c r="K1013" s="12" t="s">
        <v>294</v>
      </c>
      <c r="L1013" s="12" t="s">
        <v>68</v>
      </c>
      <c r="M1013" s="95">
        <v>46393</v>
      </c>
      <c r="N1013" s="12" t="s">
        <v>71</v>
      </c>
      <c r="O1013" s="96" t="s">
        <v>48</v>
      </c>
      <c r="P1013" s="12"/>
      <c r="Q1013" s="13">
        <v>0</v>
      </c>
      <c r="R1013" s="12" t="s">
        <v>56</v>
      </c>
      <c r="S1013" s="96">
        <v>0</v>
      </c>
      <c r="T1013" s="12" t="s">
        <v>48</v>
      </c>
      <c r="U1013" s="96" t="s">
        <v>3</v>
      </c>
      <c r="V1013" s="96">
        <v>0</v>
      </c>
      <c r="W1013" s="96">
        <v>0</v>
      </c>
      <c r="X1013" s="14">
        <v>554.72</v>
      </c>
      <c r="Y1013" s="14">
        <v>554.72</v>
      </c>
      <c r="Z1013" s="15" t="s">
        <v>57</v>
      </c>
      <c r="AA1013" s="12" t="s">
        <v>48</v>
      </c>
      <c r="AB1013" s="12" t="s">
        <v>48</v>
      </c>
      <c r="AC1013" s="12" t="s">
        <v>57</v>
      </c>
      <c r="AD1013" s="12" t="s">
        <v>57</v>
      </c>
      <c r="AE1013" s="12" t="s">
        <v>57</v>
      </c>
      <c r="AF1013" s="12" t="s">
        <v>80</v>
      </c>
      <c r="AG1013" s="96">
        <v>0</v>
      </c>
      <c r="AH1013" s="12" t="s">
        <v>48</v>
      </c>
      <c r="AI1013" s="12" t="s">
        <v>48</v>
      </c>
    </row>
    <row r="1014" spans="2:35" ht="14.5" x14ac:dyDescent="0.35">
      <c r="B1014" s="107" t="s">
        <v>120</v>
      </c>
      <c r="C1014" s="12" t="s">
        <v>48</v>
      </c>
      <c r="D1014" s="12" t="s">
        <v>386</v>
      </c>
      <c r="E1014" s="12" t="s">
        <v>2841</v>
      </c>
      <c r="F1014" s="12" t="s">
        <v>48</v>
      </c>
      <c r="G1014" s="12" t="s">
        <v>2862</v>
      </c>
      <c r="H1014" s="107" t="s">
        <v>2863</v>
      </c>
      <c r="I1014" s="12" t="s">
        <v>78</v>
      </c>
      <c r="J1014" s="12"/>
      <c r="K1014" s="12" t="s">
        <v>294</v>
      </c>
      <c r="L1014" s="12" t="s">
        <v>68</v>
      </c>
      <c r="M1014" s="95">
        <v>46393</v>
      </c>
      <c r="N1014" s="12" t="s">
        <v>71</v>
      </c>
      <c r="O1014" s="96" t="s">
        <v>48</v>
      </c>
      <c r="P1014" s="12"/>
      <c r="Q1014" s="13">
        <v>0</v>
      </c>
      <c r="R1014" s="12" t="s">
        <v>56</v>
      </c>
      <c r="S1014" s="96">
        <v>0</v>
      </c>
      <c r="T1014" s="12" t="s">
        <v>48</v>
      </c>
      <c r="U1014" s="96" t="s">
        <v>3</v>
      </c>
      <c r="V1014" s="96">
        <v>0</v>
      </c>
      <c r="W1014" s="96">
        <v>0</v>
      </c>
      <c r="X1014" s="18">
        <v>52727.81</v>
      </c>
      <c r="Y1014" s="18">
        <v>52727.81</v>
      </c>
      <c r="Z1014" s="15" t="s">
        <v>57</v>
      </c>
      <c r="AA1014" s="12" t="s">
        <v>48</v>
      </c>
      <c r="AB1014" s="12" t="s">
        <v>48</v>
      </c>
      <c r="AC1014" s="12" t="s">
        <v>58</v>
      </c>
      <c r="AD1014" s="12" t="s">
        <v>57</v>
      </c>
      <c r="AE1014" s="12" t="s">
        <v>57</v>
      </c>
      <c r="AF1014" s="12" t="s">
        <v>80</v>
      </c>
      <c r="AG1014" s="96">
        <v>0</v>
      </c>
      <c r="AH1014" s="12" t="s">
        <v>48</v>
      </c>
      <c r="AI1014" s="12" t="s">
        <v>48</v>
      </c>
    </row>
    <row r="1015" spans="2:35" ht="14.5" x14ac:dyDescent="0.35">
      <c r="B1015" s="107" t="s">
        <v>120</v>
      </c>
      <c r="C1015" s="12" t="s">
        <v>48</v>
      </c>
      <c r="D1015" s="12" t="s">
        <v>386</v>
      </c>
      <c r="E1015" s="12" t="s">
        <v>2841</v>
      </c>
      <c r="F1015" s="12" t="s">
        <v>48</v>
      </c>
      <c r="G1015" s="12" t="s">
        <v>2864</v>
      </c>
      <c r="H1015" s="107" t="s">
        <v>2865</v>
      </c>
      <c r="I1015" s="12" t="s">
        <v>78</v>
      </c>
      <c r="J1015" s="12"/>
      <c r="K1015" s="12" t="s">
        <v>294</v>
      </c>
      <c r="L1015" s="12" t="s">
        <v>68</v>
      </c>
      <c r="M1015" s="95">
        <v>46393</v>
      </c>
      <c r="N1015" s="12" t="s">
        <v>71</v>
      </c>
      <c r="O1015" s="96" t="s">
        <v>48</v>
      </c>
      <c r="P1015" s="12"/>
      <c r="Q1015" s="13">
        <v>0</v>
      </c>
      <c r="R1015" s="12" t="s">
        <v>56</v>
      </c>
      <c r="S1015" s="96">
        <v>0</v>
      </c>
      <c r="T1015" s="12" t="s">
        <v>48</v>
      </c>
      <c r="U1015" s="96" t="s">
        <v>3</v>
      </c>
      <c r="V1015" s="96">
        <v>0</v>
      </c>
      <c r="W1015" s="96">
        <v>0</v>
      </c>
      <c r="X1015" s="14">
        <v>772.74</v>
      </c>
      <c r="Y1015" s="14">
        <v>772.74</v>
      </c>
      <c r="Z1015" s="15" t="s">
        <v>57</v>
      </c>
      <c r="AA1015" s="12" t="s">
        <v>48</v>
      </c>
      <c r="AB1015" s="12" t="s">
        <v>48</v>
      </c>
      <c r="AC1015" s="12" t="s">
        <v>58</v>
      </c>
      <c r="AD1015" s="12" t="s">
        <v>57</v>
      </c>
      <c r="AE1015" s="12" t="s">
        <v>57</v>
      </c>
      <c r="AF1015" s="12" t="s">
        <v>80</v>
      </c>
      <c r="AG1015" s="96">
        <v>0</v>
      </c>
      <c r="AH1015" s="12" t="s">
        <v>48</v>
      </c>
      <c r="AI1015" s="12" t="s">
        <v>48</v>
      </c>
    </row>
    <row r="1016" spans="2:35" ht="14.5" x14ac:dyDescent="0.35">
      <c r="B1016" s="107" t="s">
        <v>120</v>
      </c>
      <c r="C1016" s="12" t="s">
        <v>48</v>
      </c>
      <c r="D1016" s="12" t="s">
        <v>386</v>
      </c>
      <c r="E1016" s="12" t="s">
        <v>2841</v>
      </c>
      <c r="F1016" s="12" t="s">
        <v>48</v>
      </c>
      <c r="G1016" s="12" t="s">
        <v>2866</v>
      </c>
      <c r="H1016" s="107" t="s">
        <v>2867</v>
      </c>
      <c r="I1016" s="12" t="s">
        <v>78</v>
      </c>
      <c r="J1016" s="12"/>
      <c r="K1016" s="12" t="s">
        <v>294</v>
      </c>
      <c r="L1016" s="12" t="s">
        <v>68</v>
      </c>
      <c r="M1016" s="95">
        <v>46393</v>
      </c>
      <c r="N1016" s="12" t="s">
        <v>71</v>
      </c>
      <c r="O1016" s="96" t="s">
        <v>48</v>
      </c>
      <c r="P1016" s="12"/>
      <c r="Q1016" s="13">
        <v>0</v>
      </c>
      <c r="R1016" s="12" t="s">
        <v>56</v>
      </c>
      <c r="S1016" s="96">
        <v>0</v>
      </c>
      <c r="T1016" s="12" t="s">
        <v>48</v>
      </c>
      <c r="U1016" s="96" t="s">
        <v>3</v>
      </c>
      <c r="V1016" s="96">
        <v>0</v>
      </c>
      <c r="W1016" s="96">
        <v>0</v>
      </c>
      <c r="X1016" s="14">
        <v>1377.71</v>
      </c>
      <c r="Y1016" s="14">
        <v>1377.71</v>
      </c>
      <c r="Z1016" s="15" t="s">
        <v>57</v>
      </c>
      <c r="AA1016" s="12" t="s">
        <v>48</v>
      </c>
      <c r="AB1016" s="12" t="s">
        <v>48</v>
      </c>
      <c r="AC1016" s="12" t="s">
        <v>58</v>
      </c>
      <c r="AD1016" s="12" t="s">
        <v>57</v>
      </c>
      <c r="AE1016" s="12" t="s">
        <v>57</v>
      </c>
      <c r="AF1016" s="12" t="s">
        <v>80</v>
      </c>
      <c r="AG1016" s="96">
        <v>0</v>
      </c>
      <c r="AH1016" s="12" t="s">
        <v>48</v>
      </c>
      <c r="AI1016" s="12" t="s">
        <v>48</v>
      </c>
    </row>
    <row r="1017" spans="2:35" ht="14.5" x14ac:dyDescent="0.35">
      <c r="B1017" s="107" t="s">
        <v>120</v>
      </c>
      <c r="C1017" s="12" t="s">
        <v>48</v>
      </c>
      <c r="D1017" s="12" t="s">
        <v>386</v>
      </c>
      <c r="E1017" s="12" t="s">
        <v>2841</v>
      </c>
      <c r="F1017" s="12" t="s">
        <v>48</v>
      </c>
      <c r="G1017" s="12" t="s">
        <v>2868</v>
      </c>
      <c r="H1017" s="107" t="s">
        <v>2869</v>
      </c>
      <c r="I1017" s="12" t="s">
        <v>78</v>
      </c>
      <c r="J1017" s="12"/>
      <c r="K1017" s="12" t="s">
        <v>294</v>
      </c>
      <c r="L1017" s="12" t="s">
        <v>68</v>
      </c>
      <c r="M1017" s="95">
        <v>46386</v>
      </c>
      <c r="N1017" s="12" t="s">
        <v>71</v>
      </c>
      <c r="O1017" s="96" t="s">
        <v>48</v>
      </c>
      <c r="P1017" s="12"/>
      <c r="Q1017" s="13">
        <v>0</v>
      </c>
      <c r="R1017" s="12" t="s">
        <v>56</v>
      </c>
      <c r="S1017" s="96">
        <v>0</v>
      </c>
      <c r="T1017" s="12" t="s">
        <v>48</v>
      </c>
      <c r="U1017" s="96" t="s">
        <v>3</v>
      </c>
      <c r="V1017" s="96">
        <v>0</v>
      </c>
      <c r="W1017" s="96">
        <v>0</v>
      </c>
      <c r="X1017" s="14">
        <v>2108.15</v>
      </c>
      <c r="Y1017" s="14">
        <v>2108.15</v>
      </c>
      <c r="Z1017" s="15" t="s">
        <v>57</v>
      </c>
      <c r="AA1017" s="12" t="s">
        <v>48</v>
      </c>
      <c r="AB1017" s="12" t="s">
        <v>48</v>
      </c>
      <c r="AC1017" s="12" t="s">
        <v>57</v>
      </c>
      <c r="AD1017" s="12" t="s">
        <v>57</v>
      </c>
      <c r="AE1017" s="12" t="s">
        <v>57</v>
      </c>
      <c r="AF1017" s="12" t="s">
        <v>80</v>
      </c>
      <c r="AG1017" s="96">
        <v>0</v>
      </c>
      <c r="AH1017" s="12" t="s">
        <v>48</v>
      </c>
      <c r="AI1017" s="12" t="s">
        <v>48</v>
      </c>
    </row>
    <row r="1018" spans="2:35" ht="14.5" x14ac:dyDescent="0.35">
      <c r="B1018" s="107" t="s">
        <v>120</v>
      </c>
      <c r="C1018" s="12" t="s">
        <v>48</v>
      </c>
      <c r="D1018" s="12" t="s">
        <v>386</v>
      </c>
      <c r="E1018" s="12" t="s">
        <v>2841</v>
      </c>
      <c r="F1018" s="12" t="s">
        <v>48</v>
      </c>
      <c r="G1018" s="12" t="s">
        <v>2870</v>
      </c>
      <c r="H1018" s="107" t="s">
        <v>2869</v>
      </c>
      <c r="I1018" s="12" t="s">
        <v>78</v>
      </c>
      <c r="J1018" s="12"/>
      <c r="K1018" s="12" t="s">
        <v>294</v>
      </c>
      <c r="L1018" s="12" t="s">
        <v>68</v>
      </c>
      <c r="M1018" s="95">
        <v>46393</v>
      </c>
      <c r="N1018" s="12" t="s">
        <v>71</v>
      </c>
      <c r="O1018" s="96" t="s">
        <v>48</v>
      </c>
      <c r="P1018" s="12"/>
      <c r="Q1018" s="13">
        <v>0</v>
      </c>
      <c r="R1018" s="12" t="s">
        <v>56</v>
      </c>
      <c r="S1018" s="96">
        <v>0</v>
      </c>
      <c r="T1018" s="12" t="s">
        <v>48</v>
      </c>
      <c r="U1018" s="96" t="s">
        <v>3</v>
      </c>
      <c r="V1018" s="96">
        <v>0</v>
      </c>
      <c r="W1018" s="96">
        <v>0</v>
      </c>
      <c r="X1018" s="14">
        <v>49226.38</v>
      </c>
      <c r="Y1018" s="14">
        <v>49226.38</v>
      </c>
      <c r="Z1018" s="15" t="s">
        <v>57</v>
      </c>
      <c r="AA1018" s="12" t="s">
        <v>48</v>
      </c>
      <c r="AB1018" s="12" t="s">
        <v>48</v>
      </c>
      <c r="AC1018" s="12" t="s">
        <v>57</v>
      </c>
      <c r="AD1018" s="12" t="s">
        <v>57</v>
      </c>
      <c r="AE1018" s="12" t="s">
        <v>57</v>
      </c>
      <c r="AF1018" s="12" t="s">
        <v>80</v>
      </c>
      <c r="AG1018" s="96">
        <v>0</v>
      </c>
      <c r="AH1018" s="12" t="s">
        <v>48</v>
      </c>
      <c r="AI1018" s="12" t="s">
        <v>48</v>
      </c>
    </row>
    <row r="1019" spans="2:35" ht="14.5" x14ac:dyDescent="0.35">
      <c r="B1019" s="107" t="s">
        <v>120</v>
      </c>
      <c r="C1019" s="12" t="s">
        <v>48</v>
      </c>
      <c r="D1019" s="12" t="s">
        <v>386</v>
      </c>
      <c r="E1019" s="12" t="s">
        <v>2841</v>
      </c>
      <c r="F1019" s="12" t="s">
        <v>48</v>
      </c>
      <c r="G1019" s="12" t="s">
        <v>2871</v>
      </c>
      <c r="H1019" s="107" t="s">
        <v>2872</v>
      </c>
      <c r="I1019" s="12" t="s">
        <v>78</v>
      </c>
      <c r="J1019" s="12"/>
      <c r="K1019" s="12" t="s">
        <v>294</v>
      </c>
      <c r="L1019" s="12" t="s">
        <v>68</v>
      </c>
      <c r="M1019" s="95">
        <v>46454</v>
      </c>
      <c r="N1019" s="12" t="s">
        <v>71</v>
      </c>
      <c r="O1019" s="96" t="s">
        <v>48</v>
      </c>
      <c r="P1019" s="12"/>
      <c r="Q1019" s="13">
        <v>0</v>
      </c>
      <c r="R1019" s="12" t="s">
        <v>56</v>
      </c>
      <c r="S1019" s="96">
        <v>0</v>
      </c>
      <c r="T1019" s="12" t="s">
        <v>48</v>
      </c>
      <c r="U1019" s="96" t="s">
        <v>3</v>
      </c>
      <c r="V1019" s="96">
        <v>0</v>
      </c>
      <c r="W1019" s="96">
        <v>0</v>
      </c>
      <c r="X1019" s="14">
        <v>1377.71</v>
      </c>
      <c r="Y1019" s="14">
        <v>1377.71</v>
      </c>
      <c r="Z1019" s="15" t="s">
        <v>57</v>
      </c>
      <c r="AA1019" s="12" t="s">
        <v>48</v>
      </c>
      <c r="AB1019" s="12" t="s">
        <v>48</v>
      </c>
      <c r="AC1019" s="12" t="s">
        <v>57</v>
      </c>
      <c r="AD1019" s="12" t="s">
        <v>57</v>
      </c>
      <c r="AE1019" s="12" t="s">
        <v>57</v>
      </c>
      <c r="AF1019" s="12" t="s">
        <v>80</v>
      </c>
      <c r="AG1019" s="96">
        <v>0</v>
      </c>
      <c r="AH1019" s="12" t="s">
        <v>48</v>
      </c>
      <c r="AI1019" s="12" t="s">
        <v>48</v>
      </c>
    </row>
    <row r="1020" spans="2:35" ht="14.5" x14ac:dyDescent="0.35">
      <c r="B1020" s="107" t="s">
        <v>120</v>
      </c>
      <c r="C1020" s="12" t="s">
        <v>48</v>
      </c>
      <c r="D1020" s="12" t="s">
        <v>386</v>
      </c>
      <c r="E1020" s="12" t="s">
        <v>2841</v>
      </c>
      <c r="F1020" s="12" t="s">
        <v>48</v>
      </c>
      <c r="G1020" s="12" t="s">
        <v>2873</v>
      </c>
      <c r="H1020" s="107" t="s">
        <v>2874</v>
      </c>
      <c r="I1020" s="12" t="s">
        <v>78</v>
      </c>
      <c r="J1020" s="12"/>
      <c r="K1020" s="12" t="s">
        <v>294</v>
      </c>
      <c r="L1020" s="12" t="s">
        <v>68</v>
      </c>
      <c r="M1020" s="95">
        <v>46393</v>
      </c>
      <c r="N1020" s="12" t="s">
        <v>71</v>
      </c>
      <c r="O1020" s="96" t="s">
        <v>48</v>
      </c>
      <c r="P1020" s="12"/>
      <c r="Q1020" s="13">
        <v>0</v>
      </c>
      <c r="R1020" s="12" t="s">
        <v>56</v>
      </c>
      <c r="S1020" s="96">
        <v>0</v>
      </c>
      <c r="T1020" s="12" t="s">
        <v>48</v>
      </c>
      <c r="U1020" s="96" t="s">
        <v>3</v>
      </c>
      <c r="V1020" s="96">
        <v>0</v>
      </c>
      <c r="W1020" s="96">
        <v>0</v>
      </c>
      <c r="X1020" s="14">
        <v>0</v>
      </c>
      <c r="Y1020" s="14">
        <v>0</v>
      </c>
      <c r="Z1020" s="15" t="s">
        <v>57</v>
      </c>
      <c r="AA1020" s="12" t="s">
        <v>48</v>
      </c>
      <c r="AB1020" s="12" t="s">
        <v>48</v>
      </c>
      <c r="AC1020" s="12" t="s">
        <v>57</v>
      </c>
      <c r="AD1020" s="12" t="s">
        <v>57</v>
      </c>
      <c r="AE1020" s="12" t="s">
        <v>57</v>
      </c>
      <c r="AF1020" s="12" t="s">
        <v>80</v>
      </c>
      <c r="AG1020" s="96">
        <v>0</v>
      </c>
      <c r="AH1020" s="12" t="s">
        <v>48</v>
      </c>
      <c r="AI1020" s="12" t="s">
        <v>48</v>
      </c>
    </row>
    <row r="1021" spans="2:35" ht="14.5" x14ac:dyDescent="0.35">
      <c r="B1021" s="107" t="s">
        <v>120</v>
      </c>
      <c r="C1021" s="12" t="s">
        <v>48</v>
      </c>
      <c r="D1021" s="12" t="s">
        <v>386</v>
      </c>
      <c r="E1021" s="12" t="s">
        <v>2841</v>
      </c>
      <c r="F1021" s="12" t="s">
        <v>48</v>
      </c>
      <c r="G1021" s="12" t="s">
        <v>2875</v>
      </c>
      <c r="H1021" s="107" t="s">
        <v>2876</v>
      </c>
      <c r="I1021" s="12" t="s">
        <v>78</v>
      </c>
      <c r="J1021" s="12"/>
      <c r="K1021" s="12" t="s">
        <v>294</v>
      </c>
      <c r="L1021" s="12" t="s">
        <v>68</v>
      </c>
      <c r="M1021" s="95">
        <v>46393</v>
      </c>
      <c r="N1021" s="12" t="s">
        <v>71</v>
      </c>
      <c r="O1021" s="96" t="s">
        <v>48</v>
      </c>
      <c r="P1021" s="12"/>
      <c r="Q1021" s="13">
        <v>0</v>
      </c>
      <c r="R1021" s="12" t="s">
        <v>56</v>
      </c>
      <c r="S1021" s="96">
        <v>0</v>
      </c>
      <c r="T1021" s="12" t="s">
        <v>48</v>
      </c>
      <c r="U1021" s="96" t="s">
        <v>3</v>
      </c>
      <c r="V1021" s="96">
        <v>0</v>
      </c>
      <c r="W1021" s="96">
        <v>0</v>
      </c>
      <c r="X1021" s="14">
        <v>6997.66</v>
      </c>
      <c r="Y1021" s="14">
        <v>6997.66</v>
      </c>
      <c r="Z1021" s="15" t="s">
        <v>57</v>
      </c>
      <c r="AA1021" s="12" t="s">
        <v>48</v>
      </c>
      <c r="AB1021" s="12" t="s">
        <v>48</v>
      </c>
      <c r="AC1021" s="12" t="s">
        <v>58</v>
      </c>
      <c r="AD1021" s="12" t="s">
        <v>57</v>
      </c>
      <c r="AE1021" s="12" t="s">
        <v>57</v>
      </c>
      <c r="AF1021" s="12" t="s">
        <v>80</v>
      </c>
      <c r="AG1021" s="96">
        <v>0</v>
      </c>
      <c r="AH1021" s="12" t="s">
        <v>48</v>
      </c>
      <c r="AI1021" s="12" t="s">
        <v>48</v>
      </c>
    </row>
    <row r="1022" spans="2:35" ht="14.5" x14ac:dyDescent="0.35">
      <c r="B1022" s="107" t="s">
        <v>120</v>
      </c>
      <c r="C1022" s="12" t="s">
        <v>48</v>
      </c>
      <c r="D1022" s="12" t="s">
        <v>386</v>
      </c>
      <c r="E1022" s="12" t="s">
        <v>2841</v>
      </c>
      <c r="F1022" s="12" t="s">
        <v>48</v>
      </c>
      <c r="G1022" s="12" t="s">
        <v>2877</v>
      </c>
      <c r="H1022" s="107" t="s">
        <v>2878</v>
      </c>
      <c r="I1022" s="12" t="s">
        <v>78</v>
      </c>
      <c r="J1022" s="12"/>
      <c r="K1022" s="12" t="s">
        <v>294</v>
      </c>
      <c r="L1022" s="12" t="s">
        <v>68</v>
      </c>
      <c r="M1022" s="95">
        <v>46393</v>
      </c>
      <c r="N1022" s="12" t="s">
        <v>71</v>
      </c>
      <c r="O1022" s="96" t="s">
        <v>48</v>
      </c>
      <c r="P1022" s="12"/>
      <c r="Q1022" s="13">
        <v>0</v>
      </c>
      <c r="R1022" s="12" t="s">
        <v>56</v>
      </c>
      <c r="S1022" s="96">
        <v>0</v>
      </c>
      <c r="T1022" s="12" t="s">
        <v>48</v>
      </c>
      <c r="U1022" s="96" t="s">
        <v>3</v>
      </c>
      <c r="V1022" s="96">
        <v>0</v>
      </c>
      <c r="W1022" s="96">
        <v>0</v>
      </c>
      <c r="X1022" s="14">
        <v>229.2</v>
      </c>
      <c r="Y1022" s="14">
        <v>229.2</v>
      </c>
      <c r="Z1022" s="15" t="s">
        <v>57</v>
      </c>
      <c r="AA1022" s="12" t="s">
        <v>48</v>
      </c>
      <c r="AB1022" s="12" t="s">
        <v>48</v>
      </c>
      <c r="AC1022" s="12" t="s">
        <v>58</v>
      </c>
      <c r="AD1022" s="12" t="s">
        <v>57</v>
      </c>
      <c r="AE1022" s="12" t="s">
        <v>57</v>
      </c>
      <c r="AF1022" s="12" t="s">
        <v>80</v>
      </c>
      <c r="AG1022" s="96">
        <v>0</v>
      </c>
      <c r="AH1022" s="12" t="s">
        <v>48</v>
      </c>
      <c r="AI1022" s="12" t="s">
        <v>48</v>
      </c>
    </row>
    <row r="1023" spans="2:35" ht="14.5" x14ac:dyDescent="0.35">
      <c r="B1023" s="107" t="s">
        <v>120</v>
      </c>
      <c r="C1023" s="12" t="s">
        <v>48</v>
      </c>
      <c r="D1023" s="12" t="s">
        <v>386</v>
      </c>
      <c r="E1023" s="12" t="s">
        <v>2841</v>
      </c>
      <c r="F1023" s="12" t="s">
        <v>48</v>
      </c>
      <c r="G1023" s="12" t="s">
        <v>2879</v>
      </c>
      <c r="H1023" s="107" t="s">
        <v>2878</v>
      </c>
      <c r="I1023" s="12" t="s">
        <v>78</v>
      </c>
      <c r="J1023" s="12"/>
      <c r="K1023" s="12" t="s">
        <v>294</v>
      </c>
      <c r="L1023" s="12" t="s">
        <v>68</v>
      </c>
      <c r="M1023" s="95">
        <v>46393</v>
      </c>
      <c r="N1023" s="12" t="s">
        <v>71</v>
      </c>
      <c r="O1023" s="96" t="s">
        <v>48</v>
      </c>
      <c r="P1023" s="12"/>
      <c r="Q1023" s="13">
        <v>0</v>
      </c>
      <c r="R1023" s="12" t="s">
        <v>56</v>
      </c>
      <c r="S1023" s="96">
        <v>0</v>
      </c>
      <c r="T1023" s="12" t="s">
        <v>48</v>
      </c>
      <c r="U1023" s="96" t="s">
        <v>3</v>
      </c>
      <c r="V1023" s="96">
        <v>0</v>
      </c>
      <c r="W1023" s="96">
        <v>0</v>
      </c>
      <c r="X1023" s="14">
        <v>2295.1999999999998</v>
      </c>
      <c r="Y1023" s="14">
        <v>2295.1999999999998</v>
      </c>
      <c r="Z1023" s="15" t="s">
        <v>57</v>
      </c>
      <c r="AA1023" s="12" t="s">
        <v>48</v>
      </c>
      <c r="AB1023" s="12" t="s">
        <v>48</v>
      </c>
      <c r="AC1023" s="12" t="s">
        <v>58</v>
      </c>
      <c r="AD1023" s="12" t="s">
        <v>57</v>
      </c>
      <c r="AE1023" s="12" t="s">
        <v>57</v>
      </c>
      <c r="AF1023" s="12" t="s">
        <v>80</v>
      </c>
      <c r="AG1023" s="96">
        <v>0</v>
      </c>
      <c r="AH1023" s="12" t="s">
        <v>48</v>
      </c>
      <c r="AI1023" s="12" t="s">
        <v>48</v>
      </c>
    </row>
    <row r="1024" spans="2:35" ht="14.5" x14ac:dyDescent="0.35">
      <c r="B1024" s="107" t="s">
        <v>120</v>
      </c>
      <c r="C1024" s="12" t="s">
        <v>48</v>
      </c>
      <c r="D1024" s="12" t="s">
        <v>386</v>
      </c>
      <c r="E1024" s="12" t="s">
        <v>2841</v>
      </c>
      <c r="F1024" s="12" t="s">
        <v>48</v>
      </c>
      <c r="G1024" s="12" t="s">
        <v>2880</v>
      </c>
      <c r="H1024" s="107" t="s">
        <v>2881</v>
      </c>
      <c r="I1024" s="12" t="s">
        <v>78</v>
      </c>
      <c r="J1024" s="12"/>
      <c r="K1024" s="12" t="s">
        <v>294</v>
      </c>
      <c r="L1024" s="12" t="s">
        <v>68</v>
      </c>
      <c r="M1024" s="95">
        <v>46393</v>
      </c>
      <c r="N1024" s="12" t="s">
        <v>71</v>
      </c>
      <c r="O1024" s="96" t="s">
        <v>48</v>
      </c>
      <c r="P1024" s="12"/>
      <c r="Q1024" s="13">
        <v>0</v>
      </c>
      <c r="R1024" s="12" t="s">
        <v>56</v>
      </c>
      <c r="S1024" s="96">
        <v>0</v>
      </c>
      <c r="T1024" s="12" t="s">
        <v>48</v>
      </c>
      <c r="U1024" s="96" t="s">
        <v>3</v>
      </c>
      <c r="V1024" s="96">
        <v>0</v>
      </c>
      <c r="W1024" s="96">
        <v>0</v>
      </c>
      <c r="X1024" s="14">
        <v>0</v>
      </c>
      <c r="Y1024" s="14">
        <v>0</v>
      </c>
      <c r="Z1024" s="15" t="s">
        <v>57</v>
      </c>
      <c r="AA1024" s="12" t="s">
        <v>48</v>
      </c>
      <c r="AB1024" s="12" t="s">
        <v>48</v>
      </c>
      <c r="AC1024" s="12" t="s">
        <v>58</v>
      </c>
      <c r="AD1024" s="12" t="s">
        <v>57</v>
      </c>
      <c r="AE1024" s="12" t="s">
        <v>57</v>
      </c>
      <c r="AF1024" s="12" t="s">
        <v>80</v>
      </c>
      <c r="AG1024" s="96">
        <v>0</v>
      </c>
      <c r="AH1024" s="12" t="s">
        <v>48</v>
      </c>
      <c r="AI1024" s="12" t="s">
        <v>48</v>
      </c>
    </row>
    <row r="1025" spans="2:35" ht="14.5" x14ac:dyDescent="0.35">
      <c r="B1025" s="107" t="s">
        <v>120</v>
      </c>
      <c r="C1025" s="12" t="s">
        <v>48</v>
      </c>
      <c r="D1025" s="12" t="s">
        <v>386</v>
      </c>
      <c r="E1025" s="12" t="s">
        <v>2841</v>
      </c>
      <c r="F1025" s="12" t="s">
        <v>48</v>
      </c>
      <c r="G1025" s="12" t="s">
        <v>2882</v>
      </c>
      <c r="H1025" s="107" t="s">
        <v>2881</v>
      </c>
      <c r="I1025" s="12" t="s">
        <v>78</v>
      </c>
      <c r="J1025" s="12"/>
      <c r="K1025" s="12" t="s">
        <v>294</v>
      </c>
      <c r="L1025" s="12" t="s">
        <v>68</v>
      </c>
      <c r="M1025" s="95">
        <v>46393</v>
      </c>
      <c r="N1025" s="12" t="s">
        <v>71</v>
      </c>
      <c r="O1025" s="96" t="s">
        <v>48</v>
      </c>
      <c r="P1025" s="12"/>
      <c r="Q1025" s="13">
        <v>0</v>
      </c>
      <c r="R1025" s="12" t="s">
        <v>56</v>
      </c>
      <c r="S1025" s="96">
        <v>0</v>
      </c>
      <c r="T1025" s="12" t="s">
        <v>48</v>
      </c>
      <c r="U1025" s="96" t="s">
        <v>3</v>
      </c>
      <c r="V1025" s="96">
        <v>0</v>
      </c>
      <c r="W1025" s="96">
        <v>0</v>
      </c>
      <c r="X1025" s="14">
        <v>3563.81</v>
      </c>
      <c r="Y1025" s="14">
        <v>3563.81</v>
      </c>
      <c r="Z1025" s="15" t="s">
        <v>57</v>
      </c>
      <c r="AA1025" s="12" t="s">
        <v>48</v>
      </c>
      <c r="AB1025" s="12" t="s">
        <v>48</v>
      </c>
      <c r="AC1025" s="12" t="s">
        <v>58</v>
      </c>
      <c r="AD1025" s="12" t="s">
        <v>57</v>
      </c>
      <c r="AE1025" s="12" t="s">
        <v>57</v>
      </c>
      <c r="AF1025" s="12" t="s">
        <v>80</v>
      </c>
      <c r="AG1025" s="96">
        <v>0</v>
      </c>
      <c r="AH1025" s="12" t="s">
        <v>48</v>
      </c>
      <c r="AI1025" s="12" t="s">
        <v>48</v>
      </c>
    </row>
    <row r="1026" spans="2:35" ht="14.5" x14ac:dyDescent="0.35">
      <c r="B1026" s="107" t="s">
        <v>120</v>
      </c>
      <c r="C1026" s="12" t="s">
        <v>48</v>
      </c>
      <c r="D1026" s="12" t="s">
        <v>386</v>
      </c>
      <c r="E1026" s="12" t="s">
        <v>2841</v>
      </c>
      <c r="F1026" s="12" t="s">
        <v>48</v>
      </c>
      <c r="G1026" s="12" t="s">
        <v>2883</v>
      </c>
      <c r="H1026" s="107" t="s">
        <v>2884</v>
      </c>
      <c r="I1026" s="12" t="s">
        <v>78</v>
      </c>
      <c r="J1026" s="12"/>
      <c r="K1026" s="12" t="s">
        <v>294</v>
      </c>
      <c r="L1026" s="12" t="s">
        <v>68</v>
      </c>
      <c r="M1026" s="95">
        <v>46393</v>
      </c>
      <c r="N1026" s="12" t="s">
        <v>71</v>
      </c>
      <c r="O1026" s="96" t="s">
        <v>48</v>
      </c>
      <c r="P1026" s="12"/>
      <c r="Q1026" s="13">
        <v>0</v>
      </c>
      <c r="R1026" s="12" t="s">
        <v>56</v>
      </c>
      <c r="S1026" s="96">
        <v>0</v>
      </c>
      <c r="T1026" s="12" t="s">
        <v>48</v>
      </c>
      <c r="U1026" s="96" t="s">
        <v>3</v>
      </c>
      <c r="V1026" s="96">
        <v>0</v>
      </c>
      <c r="W1026" s="96">
        <v>0</v>
      </c>
      <c r="X1026" s="14">
        <v>2279.19</v>
      </c>
      <c r="Y1026" s="14">
        <v>2279.19</v>
      </c>
      <c r="Z1026" s="15" t="s">
        <v>57</v>
      </c>
      <c r="AA1026" s="12" t="s">
        <v>48</v>
      </c>
      <c r="AB1026" s="12" t="s">
        <v>48</v>
      </c>
      <c r="AC1026" s="12" t="s">
        <v>58</v>
      </c>
      <c r="AD1026" s="12" t="s">
        <v>57</v>
      </c>
      <c r="AE1026" s="12" t="s">
        <v>57</v>
      </c>
      <c r="AF1026" s="12" t="s">
        <v>80</v>
      </c>
      <c r="AG1026" s="96">
        <v>0</v>
      </c>
      <c r="AH1026" s="12" t="s">
        <v>48</v>
      </c>
      <c r="AI1026" s="12" t="s">
        <v>48</v>
      </c>
    </row>
    <row r="1027" spans="2:35" ht="14.5" x14ac:dyDescent="0.35">
      <c r="B1027" s="107" t="s">
        <v>2885</v>
      </c>
      <c r="C1027" s="12" t="s">
        <v>48</v>
      </c>
      <c r="D1027" s="12" t="s">
        <v>49</v>
      </c>
      <c r="E1027" s="12" t="s">
        <v>2841</v>
      </c>
      <c r="F1027" s="12" t="s">
        <v>48</v>
      </c>
      <c r="G1027" s="12" t="s">
        <v>2886</v>
      </c>
      <c r="H1027" s="107" t="s">
        <v>2887</v>
      </c>
      <c r="I1027" s="12" t="s">
        <v>78</v>
      </c>
      <c r="J1027" s="12" t="s">
        <v>128</v>
      </c>
      <c r="K1027" s="12" t="s">
        <v>67</v>
      </c>
      <c r="L1027" s="12" t="s">
        <v>68</v>
      </c>
      <c r="M1027" s="95">
        <v>46370</v>
      </c>
      <c r="N1027" s="12" t="s">
        <v>71</v>
      </c>
      <c r="O1027" s="96" t="s">
        <v>48</v>
      </c>
      <c r="P1027" s="12"/>
      <c r="Q1027" s="13">
        <v>467955.92</v>
      </c>
      <c r="R1027" s="12" t="s">
        <v>56</v>
      </c>
      <c r="S1027" s="96">
        <f>Q1027/V1027</f>
        <v>421.2024482448245</v>
      </c>
      <c r="T1027" s="12" t="s">
        <v>48</v>
      </c>
      <c r="U1027" s="96">
        <v>910</v>
      </c>
      <c r="V1027" s="96">
        <v>1111</v>
      </c>
      <c r="W1027" s="96">
        <v>0</v>
      </c>
      <c r="X1027" s="14">
        <v>0</v>
      </c>
      <c r="Y1027" s="14">
        <v>0</v>
      </c>
      <c r="Z1027" s="15" t="s">
        <v>57</v>
      </c>
      <c r="AA1027" s="12" t="s">
        <v>48</v>
      </c>
      <c r="AB1027" s="12" t="s">
        <v>48</v>
      </c>
      <c r="AC1027" s="12" t="s">
        <v>57</v>
      </c>
      <c r="AD1027" s="12" t="s">
        <v>57</v>
      </c>
      <c r="AE1027" s="12" t="s">
        <v>57</v>
      </c>
      <c r="AF1027" s="12" t="s">
        <v>59</v>
      </c>
      <c r="AG1027" s="96">
        <v>5</v>
      </c>
      <c r="AH1027" s="12" t="s">
        <v>48</v>
      </c>
      <c r="AI1027" s="12" t="s">
        <v>48</v>
      </c>
    </row>
    <row r="1028" spans="2:35" ht="14.5" x14ac:dyDescent="0.35">
      <c r="B1028" s="109" t="s">
        <v>851</v>
      </c>
      <c r="C1028" s="12" t="s">
        <v>48</v>
      </c>
      <c r="D1028" s="12" t="s">
        <v>1933</v>
      </c>
      <c r="E1028" s="12" t="s">
        <v>2888</v>
      </c>
      <c r="F1028" s="120" t="s">
        <v>48</v>
      </c>
      <c r="G1028" s="12" t="s">
        <v>2889</v>
      </c>
      <c r="H1028" s="109" t="s">
        <v>2890</v>
      </c>
      <c r="I1028" s="12" t="s">
        <v>53</v>
      </c>
      <c r="J1028" s="12" t="s">
        <v>128</v>
      </c>
      <c r="K1028" s="12" t="s">
        <v>67</v>
      </c>
      <c r="L1028" s="12" t="s">
        <v>68</v>
      </c>
      <c r="M1028" s="95">
        <v>46052</v>
      </c>
      <c r="N1028" s="12" t="s">
        <v>71</v>
      </c>
      <c r="O1028" s="96" t="s">
        <v>48</v>
      </c>
      <c r="P1028" s="12"/>
      <c r="Q1028" s="13" t="s">
        <v>2891</v>
      </c>
      <c r="R1028" s="12" t="s">
        <v>56</v>
      </c>
      <c r="S1028" s="96">
        <v>0</v>
      </c>
      <c r="T1028" s="12" t="s">
        <v>48</v>
      </c>
      <c r="U1028" s="96">
        <v>0</v>
      </c>
      <c r="V1028" s="96">
        <v>2744</v>
      </c>
      <c r="W1028" s="96">
        <v>0</v>
      </c>
      <c r="X1028" s="14">
        <v>4139.51</v>
      </c>
      <c r="Y1028" s="14">
        <v>4139.51</v>
      </c>
      <c r="Z1028" s="15" t="s">
        <v>57</v>
      </c>
      <c r="AA1028" s="12" t="s">
        <v>48</v>
      </c>
      <c r="AB1028" s="12" t="s">
        <v>48</v>
      </c>
      <c r="AC1028" s="12" t="s">
        <v>58</v>
      </c>
      <c r="AD1028" s="12" t="s">
        <v>57</v>
      </c>
      <c r="AE1028" s="12" t="s">
        <v>57</v>
      </c>
      <c r="AF1028" s="12" t="s">
        <v>80</v>
      </c>
      <c r="AG1028" s="96">
        <v>12</v>
      </c>
      <c r="AH1028" s="12" t="s">
        <v>48</v>
      </c>
      <c r="AI1028" s="12" t="s">
        <v>48</v>
      </c>
    </row>
    <row r="1029" spans="2:35" ht="14.5" x14ac:dyDescent="0.35">
      <c r="B1029" s="12" t="s">
        <v>66</v>
      </c>
      <c r="C1029" s="12" t="s">
        <v>48</v>
      </c>
      <c r="D1029" s="12" t="s">
        <v>1933</v>
      </c>
      <c r="E1029" s="12" t="s">
        <v>2888</v>
      </c>
      <c r="F1029" s="120" t="s">
        <v>2892</v>
      </c>
      <c r="G1029" s="12" t="s">
        <v>48</v>
      </c>
      <c r="H1029" s="12" t="s">
        <v>2893</v>
      </c>
      <c r="I1029" s="12" t="s">
        <v>89</v>
      </c>
      <c r="J1029" s="12" t="s">
        <v>66</v>
      </c>
      <c r="K1029" s="12" t="s">
        <v>67</v>
      </c>
      <c r="L1029" s="12" t="s">
        <v>96</v>
      </c>
      <c r="M1029" s="118" t="s">
        <v>3</v>
      </c>
      <c r="N1029" s="12" t="s">
        <v>71</v>
      </c>
      <c r="O1029" s="96">
        <v>2055</v>
      </c>
      <c r="P1029" s="12" t="s">
        <v>97</v>
      </c>
      <c r="Q1029" s="17">
        <v>750000</v>
      </c>
      <c r="R1029" s="12" t="s">
        <v>56</v>
      </c>
      <c r="S1029" s="96">
        <f>Q1029/V1029</f>
        <v>364.96350364963502</v>
      </c>
      <c r="T1029" s="12" t="s">
        <v>48</v>
      </c>
      <c r="U1029" s="118" t="s">
        <v>3</v>
      </c>
      <c r="V1029" s="96">
        <f>O1029</f>
        <v>2055</v>
      </c>
      <c r="W1029" s="96">
        <v>1</v>
      </c>
      <c r="X1029" s="14">
        <v>7784.81</v>
      </c>
      <c r="Y1029" s="14">
        <v>7784.81</v>
      </c>
      <c r="Z1029" s="15" t="s">
        <v>58</v>
      </c>
      <c r="AA1029" s="12" t="s">
        <v>2</v>
      </c>
      <c r="AB1029" s="12" t="s">
        <v>91</v>
      </c>
      <c r="AC1029" s="12" t="s">
        <v>58</v>
      </c>
      <c r="AD1029" s="12" t="s">
        <v>2</v>
      </c>
      <c r="AE1029" s="12" t="s">
        <v>73</v>
      </c>
      <c r="AF1029" s="12" t="s">
        <v>80</v>
      </c>
      <c r="AG1029" s="96">
        <v>4</v>
      </c>
      <c r="AH1029" s="12" t="s">
        <v>48</v>
      </c>
      <c r="AI1029" s="12" t="s">
        <v>48</v>
      </c>
    </row>
    <row r="1030" spans="2:35" ht="14.5" x14ac:dyDescent="0.35">
      <c r="B1030" s="12" t="s">
        <v>66</v>
      </c>
      <c r="C1030" s="12" t="s">
        <v>48</v>
      </c>
      <c r="D1030" s="12" t="s">
        <v>1933</v>
      </c>
      <c r="E1030" s="12" t="s">
        <v>2888</v>
      </c>
      <c r="F1030" s="120" t="s">
        <v>2894</v>
      </c>
      <c r="G1030" s="12" t="s">
        <v>2895</v>
      </c>
      <c r="H1030" s="12" t="s">
        <v>2896</v>
      </c>
      <c r="I1030" s="12" t="s">
        <v>89</v>
      </c>
      <c r="J1030" s="12" t="s">
        <v>66</v>
      </c>
      <c r="K1030" s="12" t="s">
        <v>67</v>
      </c>
      <c r="L1030" s="12" t="s">
        <v>68</v>
      </c>
      <c r="M1030" s="95">
        <v>46387</v>
      </c>
      <c r="N1030" s="12" t="s">
        <v>71</v>
      </c>
      <c r="O1030" s="96">
        <v>749</v>
      </c>
      <c r="P1030" s="12" t="s">
        <v>90</v>
      </c>
      <c r="Q1030" s="13">
        <v>1000000</v>
      </c>
      <c r="R1030" s="12" t="s">
        <v>56</v>
      </c>
      <c r="S1030" s="96">
        <f>Q1030/V1030</f>
        <v>1335.1134846461948</v>
      </c>
      <c r="T1030" s="12" t="s">
        <v>48</v>
      </c>
      <c r="U1030" s="13" t="s">
        <v>3</v>
      </c>
      <c r="V1030" s="96">
        <f>O1030</f>
        <v>749</v>
      </c>
      <c r="W1030" s="96" t="s">
        <v>60</v>
      </c>
      <c r="X1030" s="14" t="s">
        <v>60</v>
      </c>
      <c r="Y1030" s="14" t="s">
        <v>60</v>
      </c>
      <c r="Z1030" s="15" t="s">
        <v>2897</v>
      </c>
      <c r="AA1030" s="12" t="s">
        <v>58</v>
      </c>
      <c r="AB1030" s="12" t="s">
        <v>158</v>
      </c>
      <c r="AC1030" s="12" t="s">
        <v>58</v>
      </c>
      <c r="AD1030" s="12" t="s">
        <v>2</v>
      </c>
      <c r="AE1030" s="12" t="s">
        <v>2</v>
      </c>
      <c r="AF1030" s="12" t="s">
        <v>80</v>
      </c>
      <c r="AG1030" s="96" t="s">
        <v>60</v>
      </c>
      <c r="AH1030" s="12" t="s">
        <v>48</v>
      </c>
      <c r="AI1030" s="12" t="s">
        <v>48</v>
      </c>
    </row>
    <row r="1031" spans="2:35" ht="14.5" x14ac:dyDescent="0.35">
      <c r="B1031" s="107" t="s">
        <v>2898</v>
      </c>
      <c r="C1031" s="12" t="s">
        <v>48</v>
      </c>
      <c r="D1031" s="12" t="s">
        <v>1933</v>
      </c>
      <c r="E1031" s="12" t="s">
        <v>2888</v>
      </c>
      <c r="F1031" s="12" t="s">
        <v>48</v>
      </c>
      <c r="G1031" s="12" t="s">
        <v>2899</v>
      </c>
      <c r="H1031" s="107" t="s">
        <v>2900</v>
      </c>
      <c r="I1031" s="12" t="s">
        <v>53</v>
      </c>
      <c r="J1031" s="12" t="s">
        <v>54</v>
      </c>
      <c r="K1031" s="12" t="s">
        <v>55</v>
      </c>
      <c r="L1031" s="12"/>
      <c r="M1031" s="95" t="s">
        <v>48</v>
      </c>
      <c r="N1031" s="12"/>
      <c r="O1031" s="96" t="s">
        <v>48</v>
      </c>
      <c r="P1031" s="12"/>
      <c r="Q1031" s="13">
        <v>0</v>
      </c>
      <c r="R1031" s="12"/>
      <c r="S1031" s="96">
        <v>0</v>
      </c>
      <c r="T1031" s="12" t="s">
        <v>48</v>
      </c>
      <c r="U1031" s="96">
        <v>0</v>
      </c>
      <c r="V1031" s="96">
        <v>0</v>
      </c>
      <c r="W1031" s="96">
        <v>0</v>
      </c>
      <c r="X1031" s="14">
        <v>0</v>
      </c>
      <c r="Y1031" s="14">
        <v>0</v>
      </c>
      <c r="Z1031" s="15" t="s">
        <v>57</v>
      </c>
      <c r="AA1031" s="12" t="s">
        <v>48</v>
      </c>
      <c r="AB1031" s="12" t="s">
        <v>48</v>
      </c>
      <c r="AC1031" s="12" t="s">
        <v>58</v>
      </c>
      <c r="AD1031" s="12" t="s">
        <v>57</v>
      </c>
      <c r="AE1031" s="12" t="s">
        <v>57</v>
      </c>
      <c r="AF1031" s="12" t="s">
        <v>80</v>
      </c>
      <c r="AG1031" s="96" t="s">
        <v>60</v>
      </c>
      <c r="AH1031" s="12" t="s">
        <v>48</v>
      </c>
      <c r="AI1031" s="12" t="s">
        <v>48</v>
      </c>
    </row>
    <row r="1032" spans="2:35" ht="14.5" x14ac:dyDescent="0.35">
      <c r="B1032" s="107" t="s">
        <v>854</v>
      </c>
      <c r="C1032" s="12" t="s">
        <v>48</v>
      </c>
      <c r="D1032" s="12" t="s">
        <v>2588</v>
      </c>
      <c r="E1032" s="12" t="s">
        <v>2888</v>
      </c>
      <c r="F1032" s="12" t="s">
        <v>48</v>
      </c>
      <c r="G1032" s="12" t="s">
        <v>2901</v>
      </c>
      <c r="H1032" s="107" t="s">
        <v>2902</v>
      </c>
      <c r="I1032" s="12" t="s">
        <v>53</v>
      </c>
      <c r="J1032" s="12" t="s">
        <v>54</v>
      </c>
      <c r="K1032" s="12" t="s">
        <v>294</v>
      </c>
      <c r="L1032" s="12" t="s">
        <v>68</v>
      </c>
      <c r="M1032" s="95">
        <v>46150</v>
      </c>
      <c r="N1032" s="12" t="s">
        <v>71</v>
      </c>
      <c r="O1032" s="96" t="s">
        <v>48</v>
      </c>
      <c r="P1032" s="12"/>
      <c r="Q1032" s="17">
        <v>0</v>
      </c>
      <c r="R1032" s="12" t="s">
        <v>56</v>
      </c>
      <c r="S1032" s="96">
        <v>0</v>
      </c>
      <c r="T1032" s="12" t="s">
        <v>48</v>
      </c>
      <c r="U1032" s="118">
        <v>777</v>
      </c>
      <c r="V1032" s="96">
        <v>0</v>
      </c>
      <c r="W1032" s="96">
        <v>0</v>
      </c>
      <c r="X1032" s="14">
        <v>0</v>
      </c>
      <c r="Y1032" s="14">
        <v>0</v>
      </c>
      <c r="Z1032" s="15" t="s">
        <v>57</v>
      </c>
      <c r="AA1032" s="12" t="s">
        <v>48</v>
      </c>
      <c r="AB1032" s="12"/>
      <c r="AC1032" s="12" t="s">
        <v>57</v>
      </c>
      <c r="AD1032" s="12" t="s">
        <v>57</v>
      </c>
      <c r="AE1032" s="12" t="s">
        <v>57</v>
      </c>
      <c r="AF1032" s="12" t="s">
        <v>356</v>
      </c>
      <c r="AG1032" s="96">
        <v>0</v>
      </c>
      <c r="AH1032" s="12" t="s">
        <v>48</v>
      </c>
      <c r="AI1032" s="12" t="s">
        <v>48</v>
      </c>
    </row>
    <row r="1033" spans="2:35" ht="14.5" x14ac:dyDescent="0.35">
      <c r="B1033" s="107" t="s">
        <v>2903</v>
      </c>
      <c r="C1033" s="12" t="s">
        <v>48</v>
      </c>
      <c r="D1033" s="12" t="s">
        <v>1933</v>
      </c>
      <c r="E1033" s="12" t="s">
        <v>2888</v>
      </c>
      <c r="F1033" s="12" t="s">
        <v>48</v>
      </c>
      <c r="G1033" s="94" t="s">
        <v>2904</v>
      </c>
      <c r="H1033" s="107" t="s">
        <v>2905</v>
      </c>
      <c r="I1033" s="12" t="s">
        <v>53</v>
      </c>
      <c r="J1033" s="12" t="s">
        <v>54</v>
      </c>
      <c r="K1033" s="12" t="s">
        <v>67</v>
      </c>
      <c r="L1033" s="12" t="s">
        <v>614</v>
      </c>
      <c r="M1033" s="95">
        <v>45834</v>
      </c>
      <c r="N1033" s="12" t="s">
        <v>72</v>
      </c>
      <c r="O1033" s="96" t="s">
        <v>48</v>
      </c>
      <c r="P1033" s="12"/>
      <c r="Q1033" s="13">
        <f>X1033</f>
        <v>235957.69</v>
      </c>
      <c r="R1033" s="12" t="s">
        <v>72</v>
      </c>
      <c r="S1033" s="96">
        <f>Q1033/V1033</f>
        <v>145.56304133251081</v>
      </c>
      <c r="T1033" s="12" t="s">
        <v>48</v>
      </c>
      <c r="U1033" s="13">
        <v>1624</v>
      </c>
      <c r="V1033" s="96">
        <v>1621</v>
      </c>
      <c r="W1033" s="96">
        <v>23</v>
      </c>
      <c r="X1033" s="23">
        <v>235957.69</v>
      </c>
      <c r="Y1033" s="23">
        <v>222310.71</v>
      </c>
      <c r="Z1033" s="15" t="s">
        <v>57</v>
      </c>
      <c r="AA1033" s="12" t="s">
        <v>48</v>
      </c>
      <c r="AB1033" s="12" t="s">
        <v>48</v>
      </c>
      <c r="AC1033" s="12" t="s">
        <v>58</v>
      </c>
      <c r="AD1033" s="12" t="s">
        <v>57</v>
      </c>
      <c r="AE1033" s="12" t="s">
        <v>57</v>
      </c>
      <c r="AF1033" s="12" t="s">
        <v>80</v>
      </c>
      <c r="AG1033" s="118">
        <v>7</v>
      </c>
      <c r="AH1033" s="12" t="s">
        <v>48</v>
      </c>
      <c r="AI1033" s="12" t="s">
        <v>48</v>
      </c>
    </row>
    <row r="1034" spans="2:35" ht="14.5" x14ac:dyDescent="0.35">
      <c r="B1034" s="107" t="s">
        <v>2906</v>
      </c>
      <c r="C1034" s="12" t="s">
        <v>48</v>
      </c>
      <c r="D1034" s="12" t="s">
        <v>2588</v>
      </c>
      <c r="E1034" s="12" t="s">
        <v>2888</v>
      </c>
      <c r="F1034" s="12" t="s">
        <v>48</v>
      </c>
      <c r="G1034" s="12" t="s">
        <v>2907</v>
      </c>
      <c r="H1034" s="107" t="s">
        <v>2908</v>
      </c>
      <c r="I1034" s="12" t="s">
        <v>78</v>
      </c>
      <c r="J1034" s="12" t="s">
        <v>128</v>
      </c>
      <c r="K1034" s="12" t="s">
        <v>67</v>
      </c>
      <c r="L1034" s="12" t="s">
        <v>119</v>
      </c>
      <c r="M1034" s="95">
        <v>45378</v>
      </c>
      <c r="N1034" s="12" t="s">
        <v>72</v>
      </c>
      <c r="O1034" s="96" t="s">
        <v>48</v>
      </c>
      <c r="P1034" s="12"/>
      <c r="Q1034" s="13">
        <f>X1034</f>
        <v>516430.96</v>
      </c>
      <c r="R1034" s="12" t="s">
        <v>72</v>
      </c>
      <c r="S1034" s="96">
        <f>Q1034/V1034</f>
        <v>328.72753660089114</v>
      </c>
      <c r="T1034" s="12" t="s">
        <v>48</v>
      </c>
      <c r="U1034" s="13">
        <v>13089</v>
      </c>
      <c r="V1034" s="96">
        <v>1571</v>
      </c>
      <c r="W1034" s="96">
        <v>0</v>
      </c>
      <c r="X1034" s="18">
        <v>516430.96</v>
      </c>
      <c r="Y1034" s="18">
        <v>0</v>
      </c>
      <c r="Z1034" s="15" t="s">
        <v>58</v>
      </c>
      <c r="AA1034" s="12" t="s">
        <v>48</v>
      </c>
      <c r="AB1034" s="12" t="s">
        <v>48</v>
      </c>
      <c r="AC1034" s="12" t="s">
        <v>58</v>
      </c>
      <c r="AD1034" s="12" t="s">
        <v>57</v>
      </c>
      <c r="AE1034" s="12" t="s">
        <v>57</v>
      </c>
      <c r="AF1034" s="12" t="s">
        <v>80</v>
      </c>
      <c r="AG1034" s="96">
        <v>8</v>
      </c>
      <c r="AH1034" s="12" t="s">
        <v>48</v>
      </c>
      <c r="AI1034" s="12" t="s">
        <v>48</v>
      </c>
    </row>
    <row r="1035" spans="2:35" ht="14.5" x14ac:dyDescent="0.35">
      <c r="B1035" s="107" t="s">
        <v>2909</v>
      </c>
      <c r="C1035" s="12" t="s">
        <v>48</v>
      </c>
      <c r="D1035" s="12" t="s">
        <v>2588</v>
      </c>
      <c r="E1035" s="12" t="s">
        <v>2888</v>
      </c>
      <c r="F1035" s="12" t="s">
        <v>48</v>
      </c>
      <c r="G1035" s="12" t="s">
        <v>2910</v>
      </c>
      <c r="H1035" s="107" t="s">
        <v>2911</v>
      </c>
      <c r="I1035" s="12" t="s">
        <v>78</v>
      </c>
      <c r="J1035" s="12" t="s">
        <v>128</v>
      </c>
      <c r="K1035" s="12" t="s">
        <v>67</v>
      </c>
      <c r="L1035" s="12" t="s">
        <v>349</v>
      </c>
      <c r="M1035" s="95">
        <v>45889</v>
      </c>
      <c r="N1035" s="12" t="s">
        <v>72</v>
      </c>
      <c r="O1035" s="96" t="s">
        <v>48</v>
      </c>
      <c r="P1035" s="12"/>
      <c r="Q1035" s="13">
        <f>X1035</f>
        <v>418497</v>
      </c>
      <c r="R1035" s="12" t="s">
        <v>72</v>
      </c>
      <c r="S1035" s="96">
        <f>Q1035/V1035</f>
        <v>543.50259740259742</v>
      </c>
      <c r="T1035" s="12" t="s">
        <v>48</v>
      </c>
      <c r="U1035" s="96">
        <v>0</v>
      </c>
      <c r="V1035" s="96">
        <v>770</v>
      </c>
      <c r="W1035" s="96">
        <v>2</v>
      </c>
      <c r="X1035" s="14">
        <v>418497</v>
      </c>
      <c r="Y1035" s="14">
        <v>413162.67</v>
      </c>
      <c r="Z1035" s="15" t="s">
        <v>57</v>
      </c>
      <c r="AA1035" s="12" t="s">
        <v>48</v>
      </c>
      <c r="AB1035" s="12" t="s">
        <v>48</v>
      </c>
      <c r="AC1035" s="12" t="s">
        <v>58</v>
      </c>
      <c r="AD1035" s="12" t="s">
        <v>2</v>
      </c>
      <c r="AE1035" s="12" t="s">
        <v>2</v>
      </c>
      <c r="AF1035" s="12" t="s">
        <v>80</v>
      </c>
      <c r="AG1035" s="96">
        <v>2</v>
      </c>
      <c r="AH1035" s="12" t="s">
        <v>48</v>
      </c>
      <c r="AI1035" s="12" t="s">
        <v>48</v>
      </c>
    </row>
    <row r="1036" spans="2:35" ht="14.5" x14ac:dyDescent="0.35">
      <c r="B1036" s="107" t="s">
        <v>2912</v>
      </c>
      <c r="C1036" s="12" t="s">
        <v>48</v>
      </c>
      <c r="D1036" s="12" t="s">
        <v>2588</v>
      </c>
      <c r="E1036" s="12" t="s">
        <v>2888</v>
      </c>
      <c r="F1036" s="12" t="s">
        <v>48</v>
      </c>
      <c r="G1036" s="12" t="s">
        <v>2913</v>
      </c>
      <c r="H1036" s="107" t="s">
        <v>2914</v>
      </c>
      <c r="I1036" s="12" t="s">
        <v>78</v>
      </c>
      <c r="J1036" s="12" t="s">
        <v>128</v>
      </c>
      <c r="K1036" s="12" t="s">
        <v>67</v>
      </c>
      <c r="L1036" s="12" t="s">
        <v>349</v>
      </c>
      <c r="M1036" s="95">
        <v>45835</v>
      </c>
      <c r="N1036" s="12" t="s">
        <v>72</v>
      </c>
      <c r="O1036" s="96" t="s">
        <v>48</v>
      </c>
      <c r="P1036" s="12"/>
      <c r="Q1036" s="13">
        <f>X1036</f>
        <v>308793.53000000003</v>
      </c>
      <c r="R1036" s="12" t="s">
        <v>72</v>
      </c>
      <c r="S1036" s="96">
        <f>Q1036/V1036</f>
        <v>662.64706008583698</v>
      </c>
      <c r="T1036" s="12" t="s">
        <v>48</v>
      </c>
      <c r="U1036" s="96">
        <v>562</v>
      </c>
      <c r="V1036" s="96">
        <v>466</v>
      </c>
      <c r="W1036" s="96">
        <v>0</v>
      </c>
      <c r="X1036" s="14">
        <v>308793.53000000003</v>
      </c>
      <c r="Y1036" s="14">
        <v>307583.44</v>
      </c>
      <c r="Z1036" s="15" t="s">
        <v>57</v>
      </c>
      <c r="AA1036" s="12" t="s">
        <v>48</v>
      </c>
      <c r="AB1036" s="12" t="s">
        <v>48</v>
      </c>
      <c r="AC1036" s="12" t="s">
        <v>58</v>
      </c>
      <c r="AD1036" s="12" t="s">
        <v>2</v>
      </c>
      <c r="AE1036" s="12" t="s">
        <v>2</v>
      </c>
      <c r="AF1036" s="12" t="s">
        <v>80</v>
      </c>
      <c r="AG1036" s="96">
        <v>3</v>
      </c>
      <c r="AH1036" s="12" t="s">
        <v>48</v>
      </c>
      <c r="AI1036" s="12" t="s">
        <v>48</v>
      </c>
    </row>
    <row r="1037" spans="2:35" ht="14.5" x14ac:dyDescent="0.35">
      <c r="B1037" s="12" t="s">
        <v>2915</v>
      </c>
      <c r="C1037" s="12" t="s">
        <v>48</v>
      </c>
      <c r="D1037" s="12" t="s">
        <v>2588</v>
      </c>
      <c r="E1037" s="12" t="s">
        <v>2888</v>
      </c>
      <c r="F1037" s="12" t="s">
        <v>48</v>
      </c>
      <c r="G1037" s="12" t="s">
        <v>2916</v>
      </c>
      <c r="H1037" s="12" t="s">
        <v>2917</v>
      </c>
      <c r="I1037" s="12" t="s">
        <v>78</v>
      </c>
      <c r="J1037" s="12" t="s">
        <v>66</v>
      </c>
      <c r="K1037" s="12" t="s">
        <v>55</v>
      </c>
      <c r="L1037" s="12"/>
      <c r="M1037" s="95" t="s">
        <v>48</v>
      </c>
      <c r="N1037" s="12"/>
      <c r="O1037" s="96" t="s">
        <v>48</v>
      </c>
      <c r="P1037" s="12"/>
      <c r="Q1037" s="17">
        <v>0</v>
      </c>
      <c r="R1037" s="12"/>
      <c r="S1037" s="96">
        <v>0</v>
      </c>
      <c r="T1037" s="12" t="s">
        <v>48</v>
      </c>
      <c r="U1037" s="118">
        <v>0</v>
      </c>
      <c r="V1037" s="118">
        <v>0</v>
      </c>
      <c r="W1037" s="96">
        <v>0</v>
      </c>
      <c r="X1037" s="16">
        <v>0</v>
      </c>
      <c r="Y1037" s="16">
        <v>0</v>
      </c>
      <c r="Z1037" s="15" t="s">
        <v>57</v>
      </c>
      <c r="AA1037" s="12" t="s">
        <v>48</v>
      </c>
      <c r="AB1037" s="12" t="s">
        <v>48</v>
      </c>
      <c r="AC1037" s="12" t="s">
        <v>58</v>
      </c>
      <c r="AD1037" s="12" t="s">
        <v>57</v>
      </c>
      <c r="AE1037" s="12" t="s">
        <v>57</v>
      </c>
      <c r="AF1037" s="12" t="s">
        <v>80</v>
      </c>
      <c r="AG1037" s="96">
        <v>0</v>
      </c>
      <c r="AH1037" s="12" t="s">
        <v>48</v>
      </c>
      <c r="AI1037" s="12" t="s">
        <v>48</v>
      </c>
    </row>
    <row r="1038" spans="2:35" ht="14.5" x14ac:dyDescent="0.35">
      <c r="B1038" s="107" t="s">
        <v>2918</v>
      </c>
      <c r="C1038" s="12" t="s">
        <v>48</v>
      </c>
      <c r="D1038" s="12" t="s">
        <v>2588</v>
      </c>
      <c r="E1038" s="12" t="s">
        <v>2888</v>
      </c>
      <c r="F1038" s="12" t="s">
        <v>48</v>
      </c>
      <c r="G1038" s="94" t="s">
        <v>2919</v>
      </c>
      <c r="H1038" s="107" t="s">
        <v>2920</v>
      </c>
      <c r="I1038" s="12" t="s">
        <v>78</v>
      </c>
      <c r="J1038" s="12" t="s">
        <v>128</v>
      </c>
      <c r="K1038" s="12" t="s">
        <v>67</v>
      </c>
      <c r="L1038" s="12" t="s">
        <v>68</v>
      </c>
      <c r="M1038" s="95">
        <v>46407</v>
      </c>
      <c r="N1038" s="12" t="s">
        <v>71</v>
      </c>
      <c r="O1038" s="96" t="s">
        <v>48</v>
      </c>
      <c r="P1038" s="12"/>
      <c r="Q1038" s="17">
        <v>304235.65999999997</v>
      </c>
      <c r="R1038" s="12" t="s">
        <v>56</v>
      </c>
      <c r="S1038" s="96">
        <f>Q1038/V1038</f>
        <v>291.13460287081335</v>
      </c>
      <c r="T1038" s="12" t="s">
        <v>48</v>
      </c>
      <c r="U1038" s="17" t="s">
        <v>3</v>
      </c>
      <c r="V1038" s="96">
        <v>1045</v>
      </c>
      <c r="W1038" s="96">
        <v>5</v>
      </c>
      <c r="X1038" s="16">
        <v>2856.84</v>
      </c>
      <c r="Y1038" s="16">
        <v>2856.84</v>
      </c>
      <c r="Z1038" s="15" t="s">
        <v>57</v>
      </c>
      <c r="AA1038" s="12" t="s">
        <v>48</v>
      </c>
      <c r="AB1038" s="12"/>
      <c r="AC1038" s="12" t="s">
        <v>57</v>
      </c>
      <c r="AD1038" s="12" t="s">
        <v>57</v>
      </c>
      <c r="AE1038" s="12" t="s">
        <v>57</v>
      </c>
      <c r="AF1038" s="12" t="s">
        <v>59</v>
      </c>
      <c r="AG1038" s="96">
        <v>3</v>
      </c>
      <c r="AH1038" s="12" t="s">
        <v>48</v>
      </c>
      <c r="AI1038" s="12" t="s">
        <v>48</v>
      </c>
    </row>
    <row r="1039" spans="2:35" ht="14.5" x14ac:dyDescent="0.35">
      <c r="B1039" s="107" t="s">
        <v>2921</v>
      </c>
      <c r="C1039" s="12" t="s">
        <v>48</v>
      </c>
      <c r="D1039" s="12" t="s">
        <v>2588</v>
      </c>
      <c r="E1039" s="12" t="s">
        <v>2888</v>
      </c>
      <c r="F1039" s="12" t="s">
        <v>48</v>
      </c>
      <c r="G1039" s="94" t="s">
        <v>2922</v>
      </c>
      <c r="H1039" s="107" t="s">
        <v>2923</v>
      </c>
      <c r="I1039" s="12" t="s">
        <v>78</v>
      </c>
      <c r="J1039" s="12" t="s">
        <v>128</v>
      </c>
      <c r="K1039" s="12" t="s">
        <v>294</v>
      </c>
      <c r="L1039" s="12" t="s">
        <v>119</v>
      </c>
      <c r="M1039" s="95">
        <v>45083</v>
      </c>
      <c r="N1039" s="12" t="s">
        <v>72</v>
      </c>
      <c r="O1039" s="96" t="s">
        <v>48</v>
      </c>
      <c r="P1039" s="12"/>
      <c r="Q1039" s="13">
        <f>X1039</f>
        <v>282462.46000000002</v>
      </c>
      <c r="R1039" s="12" t="s">
        <v>72</v>
      </c>
      <c r="S1039" s="96">
        <f>Q1039/V1039</f>
        <v>165.37614754098362</v>
      </c>
      <c r="T1039" s="12" t="s">
        <v>48</v>
      </c>
      <c r="U1039" s="13">
        <v>3832</v>
      </c>
      <c r="V1039" s="96">
        <v>1708</v>
      </c>
      <c r="W1039" s="96">
        <v>1</v>
      </c>
      <c r="X1039" s="18">
        <v>282462.46000000002</v>
      </c>
      <c r="Y1039" s="18">
        <v>0</v>
      </c>
      <c r="Z1039" s="16" t="s">
        <v>58</v>
      </c>
      <c r="AA1039" s="12" t="s">
        <v>48</v>
      </c>
      <c r="AB1039" s="12" t="s">
        <v>48</v>
      </c>
      <c r="AC1039" s="12" t="s">
        <v>58</v>
      </c>
      <c r="AD1039" s="12" t="s">
        <v>57</v>
      </c>
      <c r="AE1039" s="12" t="s">
        <v>57</v>
      </c>
      <c r="AF1039" s="12" t="s">
        <v>59</v>
      </c>
      <c r="AG1039" s="96">
        <v>6</v>
      </c>
      <c r="AH1039" s="12" t="s">
        <v>48</v>
      </c>
      <c r="AI1039" s="12" t="s">
        <v>48</v>
      </c>
    </row>
    <row r="1040" spans="2:35" ht="14.5" x14ac:dyDescent="0.35">
      <c r="B1040" s="107" t="s">
        <v>2903</v>
      </c>
      <c r="C1040" s="12" t="s">
        <v>48</v>
      </c>
      <c r="D1040" s="12" t="s">
        <v>2588</v>
      </c>
      <c r="E1040" s="12" t="s">
        <v>2888</v>
      </c>
      <c r="F1040" s="12" t="s">
        <v>48</v>
      </c>
      <c r="G1040" s="94" t="s">
        <v>2924</v>
      </c>
      <c r="H1040" s="107" t="s">
        <v>2905</v>
      </c>
      <c r="I1040" s="12" t="s">
        <v>78</v>
      </c>
      <c r="J1040" s="12" t="s">
        <v>54</v>
      </c>
      <c r="K1040" s="12" t="s">
        <v>55</v>
      </c>
      <c r="L1040" s="12"/>
      <c r="M1040" s="95" t="s">
        <v>48</v>
      </c>
      <c r="N1040" s="12"/>
      <c r="O1040" s="96" t="s">
        <v>48</v>
      </c>
      <c r="P1040" s="12"/>
      <c r="Q1040" s="13">
        <v>0</v>
      </c>
      <c r="R1040" s="12"/>
      <c r="S1040" s="96">
        <v>0</v>
      </c>
      <c r="T1040" s="12" t="s">
        <v>48</v>
      </c>
      <c r="U1040" s="13">
        <v>0</v>
      </c>
      <c r="V1040" s="96">
        <v>0</v>
      </c>
      <c r="W1040" s="96">
        <v>0</v>
      </c>
      <c r="X1040" s="14">
        <v>0</v>
      </c>
      <c r="Y1040" s="14">
        <v>0</v>
      </c>
      <c r="Z1040" s="15" t="s">
        <v>57</v>
      </c>
      <c r="AA1040" s="12" t="s">
        <v>48</v>
      </c>
      <c r="AB1040" s="12" t="s">
        <v>48</v>
      </c>
      <c r="AC1040" s="12" t="s">
        <v>58</v>
      </c>
      <c r="AD1040" s="12" t="s">
        <v>57</v>
      </c>
      <c r="AE1040" s="12" t="s">
        <v>57</v>
      </c>
      <c r="AF1040" s="12" t="s">
        <v>59</v>
      </c>
      <c r="AG1040" s="96">
        <v>0</v>
      </c>
      <c r="AH1040" s="12" t="s">
        <v>48</v>
      </c>
      <c r="AI1040" s="12" t="s">
        <v>48</v>
      </c>
    </row>
    <row r="1041" spans="2:35" ht="14.5" x14ac:dyDescent="0.35">
      <c r="B1041" s="12" t="s">
        <v>66</v>
      </c>
      <c r="C1041" s="12" t="s">
        <v>48</v>
      </c>
      <c r="D1041" s="12" t="s">
        <v>62</v>
      </c>
      <c r="E1041" s="12" t="s">
        <v>2925</v>
      </c>
      <c r="F1041" s="120" t="s">
        <v>2926</v>
      </c>
      <c r="G1041" s="12" t="s">
        <v>2927</v>
      </c>
      <c r="H1041" s="12" t="s">
        <v>2928</v>
      </c>
      <c r="I1041" s="12" t="s">
        <v>89</v>
      </c>
      <c r="J1041" s="12" t="s">
        <v>66</v>
      </c>
      <c r="K1041" s="12" t="s">
        <v>67</v>
      </c>
      <c r="L1041" s="12" t="s">
        <v>349</v>
      </c>
      <c r="M1041" s="95">
        <v>45986</v>
      </c>
      <c r="N1041" s="12" t="s">
        <v>72</v>
      </c>
      <c r="O1041" s="96">
        <v>1052</v>
      </c>
      <c r="P1041" s="12" t="s">
        <v>90</v>
      </c>
      <c r="Q1041" s="17">
        <f>X1041</f>
        <v>2157677.19</v>
      </c>
      <c r="R1041" s="12" t="s">
        <v>72</v>
      </c>
      <c r="S1041" s="96">
        <f>Q1041/V1041</f>
        <v>2051.0239448669199</v>
      </c>
      <c r="T1041" s="12" t="s">
        <v>1092</v>
      </c>
      <c r="U1041" s="96">
        <v>6343</v>
      </c>
      <c r="V1041" s="96">
        <f>O1041</f>
        <v>1052</v>
      </c>
      <c r="W1041" s="96">
        <v>13</v>
      </c>
      <c r="X1041" s="16">
        <v>2157677.19</v>
      </c>
      <c r="Y1041" s="16">
        <v>2106915.17</v>
      </c>
      <c r="Z1041" s="15" t="s">
        <v>58</v>
      </c>
      <c r="AA1041" s="12" t="s">
        <v>58</v>
      </c>
      <c r="AB1041" s="12" t="s">
        <v>91</v>
      </c>
      <c r="AC1041" s="12" t="s">
        <v>57</v>
      </c>
      <c r="AD1041" s="12" t="s">
        <v>57</v>
      </c>
      <c r="AE1041" s="12" t="s">
        <v>57</v>
      </c>
      <c r="AF1041" s="12" t="s">
        <v>59</v>
      </c>
      <c r="AG1041" s="96">
        <v>6</v>
      </c>
      <c r="AH1041" s="12" t="s">
        <v>48</v>
      </c>
      <c r="AI1041" s="12" t="s">
        <v>48</v>
      </c>
    </row>
    <row r="1042" spans="2:35" ht="14.5" x14ac:dyDescent="0.35">
      <c r="B1042" s="107" t="s">
        <v>772</v>
      </c>
      <c r="C1042" s="12" t="s">
        <v>48</v>
      </c>
      <c r="D1042" s="12" t="s">
        <v>62</v>
      </c>
      <c r="E1042" s="12" t="s">
        <v>2925</v>
      </c>
      <c r="F1042" s="12" t="s">
        <v>48</v>
      </c>
      <c r="G1042" s="12" t="s">
        <v>2929</v>
      </c>
      <c r="H1042" s="107" t="s">
        <v>2930</v>
      </c>
      <c r="I1042" s="12" t="s">
        <v>78</v>
      </c>
      <c r="J1042" s="12" t="s">
        <v>54</v>
      </c>
      <c r="K1042" s="12" t="s">
        <v>67</v>
      </c>
      <c r="L1042" s="12" t="s">
        <v>119</v>
      </c>
      <c r="M1042" s="95">
        <v>44993</v>
      </c>
      <c r="N1042" s="12" t="s">
        <v>72</v>
      </c>
      <c r="O1042" s="96" t="s">
        <v>48</v>
      </c>
      <c r="P1042" s="12"/>
      <c r="Q1042" s="13">
        <f>X1042</f>
        <v>16936.650000000001</v>
      </c>
      <c r="R1042" s="12" t="s">
        <v>72</v>
      </c>
      <c r="S1042" s="96">
        <v>0</v>
      </c>
      <c r="T1042" s="12" t="s">
        <v>48</v>
      </c>
      <c r="U1042" s="13">
        <v>3495</v>
      </c>
      <c r="V1042" s="96">
        <v>0</v>
      </c>
      <c r="W1042" s="96">
        <v>0</v>
      </c>
      <c r="X1042" s="18">
        <v>16936.650000000001</v>
      </c>
      <c r="Y1042" s="18">
        <v>0</v>
      </c>
      <c r="Z1042" s="16" t="s">
        <v>58</v>
      </c>
      <c r="AA1042" s="12" t="s">
        <v>48</v>
      </c>
      <c r="AB1042" s="12" t="s">
        <v>48</v>
      </c>
      <c r="AC1042" s="12" t="s">
        <v>57</v>
      </c>
      <c r="AD1042" s="12" t="s">
        <v>57</v>
      </c>
      <c r="AE1042" s="12" t="s">
        <v>57</v>
      </c>
      <c r="AF1042" s="12" t="s">
        <v>80</v>
      </c>
      <c r="AG1042" s="96">
        <v>6</v>
      </c>
      <c r="AH1042" s="12" t="s">
        <v>48</v>
      </c>
      <c r="AI1042" s="12" t="s">
        <v>48</v>
      </c>
    </row>
    <row r="1043" spans="2:35" ht="14.5" x14ac:dyDescent="0.35">
      <c r="B1043" s="107" t="s">
        <v>2931</v>
      </c>
      <c r="C1043" s="12" t="s">
        <v>48</v>
      </c>
      <c r="D1043" s="12" t="s">
        <v>75</v>
      </c>
      <c r="E1043" s="12" t="s">
        <v>2932</v>
      </c>
      <c r="F1043" s="120" t="s">
        <v>48</v>
      </c>
      <c r="G1043" s="12" t="s">
        <v>2933</v>
      </c>
      <c r="H1043" s="107" t="s">
        <v>2934</v>
      </c>
      <c r="I1043" s="12" t="s">
        <v>89</v>
      </c>
      <c r="J1043" s="12" t="s">
        <v>128</v>
      </c>
      <c r="K1043" s="12" t="s">
        <v>67</v>
      </c>
      <c r="L1043" s="12" t="s">
        <v>68</v>
      </c>
      <c r="M1043" s="95">
        <v>45903</v>
      </c>
      <c r="N1043" s="12" t="s">
        <v>71</v>
      </c>
      <c r="O1043" s="96" t="s">
        <v>2</v>
      </c>
      <c r="P1043" s="12"/>
      <c r="Q1043" s="13" t="s">
        <v>2753</v>
      </c>
      <c r="R1043" s="12"/>
      <c r="S1043" s="96" t="s">
        <v>3</v>
      </c>
      <c r="T1043" s="12" t="s">
        <v>48</v>
      </c>
      <c r="U1043" s="96" t="s">
        <v>3</v>
      </c>
      <c r="V1043" s="96" t="s">
        <v>3</v>
      </c>
      <c r="W1043" s="96" t="s">
        <v>2</v>
      </c>
      <c r="X1043" s="14" t="s">
        <v>60</v>
      </c>
      <c r="Y1043" s="14" t="s">
        <v>60</v>
      </c>
      <c r="Z1043" s="15" t="s">
        <v>57</v>
      </c>
      <c r="AA1043" s="12" t="s">
        <v>2</v>
      </c>
      <c r="AB1043" s="12" t="s">
        <v>2</v>
      </c>
      <c r="AC1043" s="12" t="s">
        <v>57</v>
      </c>
      <c r="AD1043" s="12" t="s">
        <v>2</v>
      </c>
      <c r="AE1043" s="12" t="s">
        <v>2</v>
      </c>
      <c r="AF1043" s="12" t="s">
        <v>80</v>
      </c>
      <c r="AG1043" s="96" t="s">
        <v>60</v>
      </c>
      <c r="AH1043" s="12" t="s">
        <v>48</v>
      </c>
      <c r="AI1043" s="12" t="s">
        <v>48</v>
      </c>
    </row>
    <row r="1044" spans="2:35" ht="14.5" x14ac:dyDescent="0.35">
      <c r="B1044" s="12" t="s">
        <v>66</v>
      </c>
      <c r="C1044" s="12" t="s">
        <v>48</v>
      </c>
      <c r="D1044" s="12" t="s">
        <v>75</v>
      </c>
      <c r="E1044" s="12" t="s">
        <v>2932</v>
      </c>
      <c r="F1044" s="120" t="s">
        <v>2935</v>
      </c>
      <c r="G1044" s="12" t="s">
        <v>2936</v>
      </c>
      <c r="H1044" s="12" t="s">
        <v>2937</v>
      </c>
      <c r="I1044" s="12" t="s">
        <v>89</v>
      </c>
      <c r="J1044" s="12" t="s">
        <v>66</v>
      </c>
      <c r="K1044" s="12" t="s">
        <v>67</v>
      </c>
      <c r="L1044" s="12" t="s">
        <v>68</v>
      </c>
      <c r="M1044" s="95">
        <v>46689</v>
      </c>
      <c r="N1044" s="12" t="s">
        <v>71</v>
      </c>
      <c r="O1044" s="96">
        <v>2510</v>
      </c>
      <c r="P1044" s="12" t="s">
        <v>97</v>
      </c>
      <c r="Q1044" s="17">
        <v>2300000</v>
      </c>
      <c r="R1044" s="12" t="s">
        <v>56</v>
      </c>
      <c r="S1044" s="96">
        <f>Q1044/V1044</f>
        <v>916.33466135458173</v>
      </c>
      <c r="T1044" s="12" t="s">
        <v>48</v>
      </c>
      <c r="U1044" s="118" t="s">
        <v>3</v>
      </c>
      <c r="V1044" s="96">
        <f>O1044</f>
        <v>2510</v>
      </c>
      <c r="W1044" s="96">
        <v>115</v>
      </c>
      <c r="X1044" s="16">
        <v>423828.69</v>
      </c>
      <c r="Y1044" s="16">
        <v>221997.92</v>
      </c>
      <c r="Z1044" s="15" t="s">
        <v>58</v>
      </c>
      <c r="AA1044" s="12" t="s">
        <v>58</v>
      </c>
      <c r="AB1044" s="12" t="s">
        <v>91</v>
      </c>
      <c r="AC1044" s="12" t="s">
        <v>57</v>
      </c>
      <c r="AD1044" s="12" t="s">
        <v>57</v>
      </c>
      <c r="AE1044" s="12" t="s">
        <v>57</v>
      </c>
      <c r="AF1044" s="12" t="s">
        <v>80</v>
      </c>
      <c r="AG1044" s="96">
        <v>19</v>
      </c>
      <c r="AH1044" s="12" t="s">
        <v>48</v>
      </c>
      <c r="AI1044" s="12" t="s">
        <v>48</v>
      </c>
    </row>
    <row r="1045" spans="2:35" ht="14.5" x14ac:dyDescent="0.35">
      <c r="B1045" s="12" t="s">
        <v>66</v>
      </c>
      <c r="C1045" s="12" t="s">
        <v>48</v>
      </c>
      <c r="D1045" s="12" t="s">
        <v>75</v>
      </c>
      <c r="E1045" s="12" t="s">
        <v>2932</v>
      </c>
      <c r="F1045" s="129" t="s">
        <v>2938</v>
      </c>
      <c r="G1045" s="12" t="s">
        <v>2939</v>
      </c>
      <c r="H1045" s="12" t="s">
        <v>2940</v>
      </c>
      <c r="I1045" s="12" t="s">
        <v>89</v>
      </c>
      <c r="J1045" s="12" t="s">
        <v>66</v>
      </c>
      <c r="K1045" s="12" t="s">
        <v>67</v>
      </c>
      <c r="L1045" s="12" t="s">
        <v>119</v>
      </c>
      <c r="M1045" s="95">
        <v>45727</v>
      </c>
      <c r="N1045" s="12" t="s">
        <v>72</v>
      </c>
      <c r="O1045" s="96">
        <v>2863</v>
      </c>
      <c r="P1045" s="12" t="s">
        <v>90</v>
      </c>
      <c r="Q1045" s="17">
        <f>X1045</f>
        <v>5298893.1899999995</v>
      </c>
      <c r="R1045" s="12" t="s">
        <v>72</v>
      </c>
      <c r="S1045" s="96">
        <f>Q1045/V1045</f>
        <v>1850.8184387006634</v>
      </c>
      <c r="T1045" s="12" t="s">
        <v>48</v>
      </c>
      <c r="U1045" s="17">
        <v>13653</v>
      </c>
      <c r="V1045" s="96">
        <f>O1045</f>
        <v>2863</v>
      </c>
      <c r="W1045" s="96">
        <v>24</v>
      </c>
      <c r="X1045" s="16">
        <f>5420095.88+Y1045</f>
        <v>5298893.1899999995</v>
      </c>
      <c r="Y1045" s="19">
        <v>-121202.69</v>
      </c>
      <c r="Z1045" s="16" t="s">
        <v>58</v>
      </c>
      <c r="AA1045" s="12" t="s">
        <v>58</v>
      </c>
      <c r="AB1045" s="12" t="s">
        <v>91</v>
      </c>
      <c r="AC1045" s="12" t="s">
        <v>57</v>
      </c>
      <c r="AD1045" s="12" t="s">
        <v>57</v>
      </c>
      <c r="AE1045" s="12" t="s">
        <v>57</v>
      </c>
      <c r="AF1045" s="12" t="s">
        <v>80</v>
      </c>
      <c r="AG1045" s="96">
        <v>25</v>
      </c>
      <c r="AH1045" s="12" t="s">
        <v>48</v>
      </c>
      <c r="AI1045" s="12" t="s">
        <v>48</v>
      </c>
    </row>
    <row r="1046" spans="2:35" ht="14.5" x14ac:dyDescent="0.35">
      <c r="B1046" s="12" t="s">
        <v>2941</v>
      </c>
      <c r="C1046" s="12" t="s">
        <v>48</v>
      </c>
      <c r="D1046" s="12" t="s">
        <v>75</v>
      </c>
      <c r="E1046" s="12" t="s">
        <v>2932</v>
      </c>
      <c r="F1046" s="12" t="s">
        <v>48</v>
      </c>
      <c r="G1046" s="12" t="s">
        <v>2942</v>
      </c>
      <c r="H1046" s="12" t="s">
        <v>2943</v>
      </c>
      <c r="I1046" s="12" t="s">
        <v>53</v>
      </c>
      <c r="J1046" s="12" t="s">
        <v>66</v>
      </c>
      <c r="K1046" s="12" t="s">
        <v>67</v>
      </c>
      <c r="L1046" s="12" t="s">
        <v>68</v>
      </c>
      <c r="M1046" s="95">
        <v>45894</v>
      </c>
      <c r="N1046" s="12" t="s">
        <v>71</v>
      </c>
      <c r="O1046" s="96" t="s">
        <v>48</v>
      </c>
      <c r="P1046" s="12"/>
      <c r="Q1046" s="13">
        <v>229105.03</v>
      </c>
      <c r="R1046" s="12" t="s">
        <v>56</v>
      </c>
      <c r="S1046" s="96">
        <f>Q1046/V1046</f>
        <v>645.3662816901408</v>
      </c>
      <c r="T1046" s="12" t="s">
        <v>48</v>
      </c>
      <c r="U1046" s="96" t="s">
        <v>3</v>
      </c>
      <c r="V1046" s="96">
        <v>355</v>
      </c>
      <c r="W1046" s="96">
        <v>17</v>
      </c>
      <c r="X1046" s="14">
        <v>160548.35999999999</v>
      </c>
      <c r="Y1046" s="14">
        <v>157394.04</v>
      </c>
      <c r="Z1046" s="15" t="s">
        <v>57</v>
      </c>
      <c r="AA1046" s="12" t="s">
        <v>48</v>
      </c>
      <c r="AB1046" s="12" t="s">
        <v>48</v>
      </c>
      <c r="AC1046" s="12" t="s">
        <v>57</v>
      </c>
      <c r="AD1046" s="12" t="s">
        <v>57</v>
      </c>
      <c r="AE1046" s="12" t="s">
        <v>57</v>
      </c>
      <c r="AF1046" s="12" t="s">
        <v>80</v>
      </c>
      <c r="AG1046" s="96">
        <v>4</v>
      </c>
      <c r="AH1046" s="12" t="s">
        <v>48</v>
      </c>
      <c r="AI1046" s="12" t="s">
        <v>48</v>
      </c>
    </row>
    <row r="1047" spans="2:35" ht="13.5" customHeight="1" x14ac:dyDescent="0.35">
      <c r="B1047" s="12" t="s">
        <v>2941</v>
      </c>
      <c r="C1047" s="12" t="s">
        <v>48</v>
      </c>
      <c r="D1047" s="12" t="s">
        <v>75</v>
      </c>
      <c r="E1047" s="12" t="s">
        <v>2932</v>
      </c>
      <c r="F1047" s="12" t="s">
        <v>48</v>
      </c>
      <c r="G1047" s="12" t="s">
        <v>2944</v>
      </c>
      <c r="H1047" s="12" t="s">
        <v>2945</v>
      </c>
      <c r="I1047" s="12" t="s">
        <v>53</v>
      </c>
      <c r="J1047" s="12" t="s">
        <v>66</v>
      </c>
      <c r="K1047" s="12" t="s">
        <v>67</v>
      </c>
      <c r="L1047" s="12" t="s">
        <v>68</v>
      </c>
      <c r="M1047" s="95">
        <v>44550</v>
      </c>
      <c r="N1047" s="12" t="s">
        <v>71</v>
      </c>
      <c r="O1047" s="96" t="s">
        <v>48</v>
      </c>
      <c r="P1047" s="12"/>
      <c r="Q1047" s="13">
        <v>20000</v>
      </c>
      <c r="R1047" s="12" t="s">
        <v>56</v>
      </c>
      <c r="S1047" s="96">
        <v>0</v>
      </c>
      <c r="T1047" s="12" t="s">
        <v>48</v>
      </c>
      <c r="U1047" s="96" t="s">
        <v>3</v>
      </c>
      <c r="V1047" s="96">
        <v>0</v>
      </c>
      <c r="W1047" s="96">
        <v>0</v>
      </c>
      <c r="X1047" s="14">
        <v>0</v>
      </c>
      <c r="Y1047" s="14">
        <v>0</v>
      </c>
      <c r="Z1047" s="15" t="s">
        <v>57</v>
      </c>
      <c r="AA1047" s="12" t="s">
        <v>48</v>
      </c>
      <c r="AB1047" s="12" t="s">
        <v>48</v>
      </c>
      <c r="AC1047" s="12" t="s">
        <v>57</v>
      </c>
      <c r="AD1047" s="12" t="s">
        <v>57</v>
      </c>
      <c r="AE1047" s="12" t="s">
        <v>57</v>
      </c>
      <c r="AF1047" s="12" t="s">
        <v>80</v>
      </c>
      <c r="AG1047" s="96">
        <v>0</v>
      </c>
      <c r="AH1047" s="12" t="s">
        <v>48</v>
      </c>
      <c r="AI1047" s="12" t="s">
        <v>48</v>
      </c>
    </row>
    <row r="1048" spans="2:35" ht="14.5" x14ac:dyDescent="0.35">
      <c r="B1048" s="107" t="s">
        <v>2946</v>
      </c>
      <c r="C1048" s="12" t="s">
        <v>48</v>
      </c>
      <c r="D1048" s="12" t="s">
        <v>62</v>
      </c>
      <c r="E1048" s="12" t="s">
        <v>2932</v>
      </c>
      <c r="F1048" s="12" t="s">
        <v>48</v>
      </c>
      <c r="G1048" s="12" t="s">
        <v>2947</v>
      </c>
      <c r="H1048" s="107" t="s">
        <v>2948</v>
      </c>
      <c r="I1048" s="12" t="s">
        <v>78</v>
      </c>
      <c r="J1048" s="12" t="s">
        <v>54</v>
      </c>
      <c r="K1048" s="12" t="s">
        <v>67</v>
      </c>
      <c r="L1048" s="12" t="s">
        <v>68</v>
      </c>
      <c r="M1048" s="95">
        <v>44858</v>
      </c>
      <c r="N1048" s="12" t="s">
        <v>71</v>
      </c>
      <c r="O1048" s="96" t="s">
        <v>48</v>
      </c>
      <c r="P1048" s="12"/>
      <c r="Q1048" s="13">
        <v>284371.62</v>
      </c>
      <c r="R1048" s="12" t="s">
        <v>56</v>
      </c>
      <c r="S1048" s="96">
        <f>Q1048/V1048</f>
        <v>307.09678185745139</v>
      </c>
      <c r="T1048" s="12" t="s">
        <v>48</v>
      </c>
      <c r="U1048" s="96" t="s">
        <v>3</v>
      </c>
      <c r="V1048" s="96">
        <v>926</v>
      </c>
      <c r="W1048" s="96">
        <v>44</v>
      </c>
      <c r="X1048" s="14">
        <v>0</v>
      </c>
      <c r="Y1048" s="14">
        <v>0</v>
      </c>
      <c r="Z1048" s="15" t="s">
        <v>57</v>
      </c>
      <c r="AA1048" s="12" t="s">
        <v>48</v>
      </c>
      <c r="AB1048" s="12" t="s">
        <v>48</v>
      </c>
      <c r="AC1048" s="12" t="s">
        <v>57</v>
      </c>
      <c r="AD1048" s="12" t="s">
        <v>57</v>
      </c>
      <c r="AE1048" s="12" t="s">
        <v>57</v>
      </c>
      <c r="AF1048" s="12" t="s">
        <v>80</v>
      </c>
      <c r="AG1048" s="96">
        <v>4</v>
      </c>
      <c r="AH1048" s="12" t="s">
        <v>48</v>
      </c>
      <c r="AI1048" s="12" t="s">
        <v>48</v>
      </c>
    </row>
    <row r="1049" spans="2:35" ht="14.5" x14ac:dyDescent="0.35">
      <c r="B1049" s="107" t="s">
        <v>120</v>
      </c>
      <c r="C1049" s="12" t="s">
        <v>48</v>
      </c>
      <c r="D1049" s="12" t="s">
        <v>487</v>
      </c>
      <c r="E1049" s="12" t="s">
        <v>2949</v>
      </c>
      <c r="F1049" s="120" t="s">
        <v>48</v>
      </c>
      <c r="G1049" s="12" t="s">
        <v>2950</v>
      </c>
      <c r="H1049" s="109" t="s">
        <v>2951</v>
      </c>
      <c r="I1049" s="12" t="s">
        <v>53</v>
      </c>
      <c r="J1049" s="12"/>
      <c r="K1049" s="12" t="s">
        <v>294</v>
      </c>
      <c r="L1049" s="12" t="s">
        <v>68</v>
      </c>
      <c r="M1049" s="95">
        <v>45632</v>
      </c>
      <c r="N1049" s="12" t="s">
        <v>71</v>
      </c>
      <c r="O1049" s="96" t="s">
        <v>48</v>
      </c>
      <c r="P1049" s="12"/>
      <c r="Q1049" s="13">
        <v>4077</v>
      </c>
      <c r="R1049" s="12" t="s">
        <v>56</v>
      </c>
      <c r="S1049" s="96">
        <v>0</v>
      </c>
      <c r="T1049" s="12" t="s">
        <v>48</v>
      </c>
      <c r="U1049" s="96" t="s">
        <v>3</v>
      </c>
      <c r="V1049" s="96">
        <v>0</v>
      </c>
      <c r="W1049" s="96">
        <v>15</v>
      </c>
      <c r="X1049" s="14">
        <v>0</v>
      </c>
      <c r="Y1049" s="14">
        <v>0</v>
      </c>
      <c r="Z1049" s="15" t="s">
        <v>57</v>
      </c>
      <c r="AA1049" s="12" t="s">
        <v>48</v>
      </c>
      <c r="AB1049" s="12" t="s">
        <v>48</v>
      </c>
      <c r="AC1049" s="12" t="s">
        <v>58</v>
      </c>
      <c r="AD1049" s="12" t="s">
        <v>57</v>
      </c>
      <c r="AE1049" s="12" t="s">
        <v>57</v>
      </c>
      <c r="AF1049" s="12" t="s">
        <v>59</v>
      </c>
      <c r="AG1049" s="96">
        <v>2</v>
      </c>
      <c r="AH1049" s="12" t="s">
        <v>48</v>
      </c>
      <c r="AI1049" s="12" t="s">
        <v>48</v>
      </c>
    </row>
    <row r="1050" spans="2:35" ht="14.5" x14ac:dyDescent="0.35">
      <c r="B1050" s="107" t="s">
        <v>120</v>
      </c>
      <c r="C1050" s="12" t="s">
        <v>48</v>
      </c>
      <c r="D1050" s="12" t="s">
        <v>487</v>
      </c>
      <c r="E1050" s="12" t="s">
        <v>2949</v>
      </c>
      <c r="F1050" s="120" t="s">
        <v>48</v>
      </c>
      <c r="G1050" s="12" t="s">
        <v>2952</v>
      </c>
      <c r="H1050" s="109" t="s">
        <v>2953</v>
      </c>
      <c r="I1050" s="12" t="s">
        <v>53</v>
      </c>
      <c r="J1050" s="12"/>
      <c r="K1050" s="12" t="s">
        <v>294</v>
      </c>
      <c r="L1050" s="12" t="s">
        <v>68</v>
      </c>
      <c r="M1050" s="95">
        <v>45632</v>
      </c>
      <c r="N1050" s="12" t="s">
        <v>71</v>
      </c>
      <c r="O1050" s="96" t="s">
        <v>48</v>
      </c>
      <c r="P1050" s="12"/>
      <c r="Q1050" s="13">
        <v>9941</v>
      </c>
      <c r="R1050" s="12" t="s">
        <v>56</v>
      </c>
      <c r="S1050" s="96">
        <v>0</v>
      </c>
      <c r="T1050" s="12" t="s">
        <v>48</v>
      </c>
      <c r="U1050" s="96" t="s">
        <v>3</v>
      </c>
      <c r="V1050" s="96">
        <v>0</v>
      </c>
      <c r="W1050" s="96">
        <v>0</v>
      </c>
      <c r="X1050" s="14">
        <v>0</v>
      </c>
      <c r="Y1050" s="14">
        <v>0</v>
      </c>
      <c r="Z1050" s="15" t="s">
        <v>57</v>
      </c>
      <c r="AA1050" s="12" t="s">
        <v>48</v>
      </c>
      <c r="AB1050" s="12" t="s">
        <v>48</v>
      </c>
      <c r="AC1050" s="12" t="s">
        <v>57</v>
      </c>
      <c r="AD1050" s="12" t="s">
        <v>57</v>
      </c>
      <c r="AE1050" s="12" t="s">
        <v>57</v>
      </c>
      <c r="AF1050" s="12" t="s">
        <v>59</v>
      </c>
      <c r="AG1050" s="96">
        <v>2</v>
      </c>
      <c r="AH1050" s="12" t="s">
        <v>48</v>
      </c>
      <c r="AI1050" s="12" t="s">
        <v>48</v>
      </c>
    </row>
    <row r="1051" spans="2:35" ht="14.5" x14ac:dyDescent="0.35">
      <c r="B1051" s="12" t="s">
        <v>66</v>
      </c>
      <c r="C1051" s="12" t="s">
        <v>48</v>
      </c>
      <c r="D1051" s="12" t="s">
        <v>487</v>
      </c>
      <c r="E1051" s="12" t="s">
        <v>2949</v>
      </c>
      <c r="F1051" s="120">
        <v>4933</v>
      </c>
      <c r="G1051" s="12" t="s">
        <v>2954</v>
      </c>
      <c r="H1051" s="122" t="s">
        <v>2955</v>
      </c>
      <c r="I1051" s="12" t="s">
        <v>89</v>
      </c>
      <c r="J1051" s="12" t="s">
        <v>66</v>
      </c>
      <c r="K1051" s="12" t="s">
        <v>67</v>
      </c>
      <c r="L1051" s="12" t="s">
        <v>84</v>
      </c>
      <c r="M1051" s="95"/>
      <c r="N1051" s="12" t="s">
        <v>71</v>
      </c>
      <c r="O1051" s="96">
        <v>3430</v>
      </c>
      <c r="P1051" s="12" t="s">
        <v>90</v>
      </c>
      <c r="Q1051" s="17">
        <v>8163000</v>
      </c>
      <c r="R1051" s="12" t="s">
        <v>56</v>
      </c>
      <c r="S1051" s="96">
        <v>991</v>
      </c>
      <c r="T1051" s="12" t="s">
        <v>2956</v>
      </c>
      <c r="U1051" s="13" t="s">
        <v>3</v>
      </c>
      <c r="V1051" s="135">
        <v>3430</v>
      </c>
      <c r="W1051" s="96" t="s">
        <v>2281</v>
      </c>
      <c r="X1051" s="16">
        <v>8037090.9000000004</v>
      </c>
      <c r="Y1051" s="19">
        <v>3974983.97</v>
      </c>
      <c r="Z1051" s="15" t="s">
        <v>58</v>
      </c>
      <c r="AA1051" s="12" t="s">
        <v>58</v>
      </c>
      <c r="AB1051" s="12" t="s">
        <v>91</v>
      </c>
      <c r="AC1051" s="12" t="s">
        <v>57</v>
      </c>
      <c r="AD1051" s="12" t="s">
        <v>57</v>
      </c>
      <c r="AE1051" s="12" t="s">
        <v>57</v>
      </c>
      <c r="AF1051" s="12" t="s">
        <v>80</v>
      </c>
      <c r="AG1051" s="96">
        <v>10</v>
      </c>
      <c r="AH1051" s="12" t="s">
        <v>48</v>
      </c>
      <c r="AI1051" s="12" t="s">
        <v>48</v>
      </c>
    </row>
    <row r="1052" spans="2:35" ht="14.5" x14ac:dyDescent="0.35">
      <c r="B1052" s="107" t="s">
        <v>120</v>
      </c>
      <c r="C1052" s="12" t="s">
        <v>48</v>
      </c>
      <c r="D1052" s="12" t="s">
        <v>102</v>
      </c>
      <c r="E1052" s="12" t="s">
        <v>2949</v>
      </c>
      <c r="F1052" s="12" t="s">
        <v>48</v>
      </c>
      <c r="G1052" s="12" t="s">
        <v>2957</v>
      </c>
      <c r="H1052" s="107" t="s">
        <v>2958</v>
      </c>
      <c r="I1052" s="12" t="s">
        <v>78</v>
      </c>
      <c r="J1052" s="12"/>
      <c r="K1052" s="12" t="s">
        <v>55</v>
      </c>
      <c r="L1052" s="12"/>
      <c r="M1052" s="118" t="s">
        <v>48</v>
      </c>
      <c r="N1052" s="12"/>
      <c r="O1052" s="96" t="s">
        <v>48</v>
      </c>
      <c r="P1052" s="12"/>
      <c r="Q1052" s="13">
        <v>0</v>
      </c>
      <c r="R1052" s="12"/>
      <c r="S1052" s="96">
        <v>0</v>
      </c>
      <c r="T1052" s="12" t="s">
        <v>48</v>
      </c>
      <c r="U1052" s="96">
        <v>0</v>
      </c>
      <c r="V1052" s="96">
        <v>0</v>
      </c>
      <c r="W1052" s="96">
        <v>0</v>
      </c>
      <c r="X1052" s="14">
        <v>0</v>
      </c>
      <c r="Y1052" s="14">
        <v>0</v>
      </c>
      <c r="Z1052" s="15" t="s">
        <v>57</v>
      </c>
      <c r="AA1052" s="12" t="s">
        <v>48</v>
      </c>
      <c r="AB1052" s="12" t="s">
        <v>48</v>
      </c>
      <c r="AC1052" s="12" t="s">
        <v>57</v>
      </c>
      <c r="AD1052" s="12" t="s">
        <v>57</v>
      </c>
      <c r="AE1052" s="12" t="s">
        <v>57</v>
      </c>
      <c r="AF1052" s="12" t="s">
        <v>80</v>
      </c>
      <c r="AG1052" s="96">
        <v>0</v>
      </c>
      <c r="AH1052" s="12" t="s">
        <v>48</v>
      </c>
      <c r="AI1052" s="12" t="s">
        <v>48</v>
      </c>
    </row>
    <row r="1053" spans="2:35" ht="14.5" x14ac:dyDescent="0.35">
      <c r="B1053" s="107" t="s">
        <v>2959</v>
      </c>
      <c r="C1053" s="12" t="s">
        <v>48</v>
      </c>
      <c r="D1053" s="12" t="s">
        <v>102</v>
      </c>
      <c r="E1053" s="12" t="s">
        <v>2949</v>
      </c>
      <c r="F1053" s="12" t="s">
        <v>48</v>
      </c>
      <c r="G1053" s="12" t="s">
        <v>2960</v>
      </c>
      <c r="H1053" s="107" t="s">
        <v>2961</v>
      </c>
      <c r="I1053" s="12" t="s">
        <v>78</v>
      </c>
      <c r="J1053" s="12" t="s">
        <v>128</v>
      </c>
      <c r="K1053" s="12" t="s">
        <v>67</v>
      </c>
      <c r="L1053" s="12" t="s">
        <v>68</v>
      </c>
      <c r="M1053" s="95">
        <v>46290</v>
      </c>
      <c r="N1053" s="12" t="s">
        <v>71</v>
      </c>
      <c r="O1053" s="96" t="s">
        <v>48</v>
      </c>
      <c r="P1053" s="12"/>
      <c r="Q1053" s="13">
        <v>294415.2</v>
      </c>
      <c r="R1053" s="12" t="s">
        <v>56</v>
      </c>
      <c r="S1053" s="96">
        <f>Q1053/V1053</f>
        <v>436.81780415430268</v>
      </c>
      <c r="T1053" s="12" t="s">
        <v>48</v>
      </c>
      <c r="U1053" s="96">
        <v>441</v>
      </c>
      <c r="V1053" s="96">
        <v>674</v>
      </c>
      <c r="W1053" s="96">
        <v>2</v>
      </c>
      <c r="X1053" s="14">
        <v>1812.75</v>
      </c>
      <c r="Y1053" s="14">
        <v>0</v>
      </c>
      <c r="Z1053" s="15" t="s">
        <v>57</v>
      </c>
      <c r="AA1053" s="12" t="s">
        <v>48</v>
      </c>
      <c r="AB1053" s="12" t="s">
        <v>48</v>
      </c>
      <c r="AC1053" s="12" t="s">
        <v>57</v>
      </c>
      <c r="AD1053" s="12"/>
      <c r="AE1053" s="12" t="s">
        <v>57</v>
      </c>
      <c r="AF1053" s="12" t="s">
        <v>59</v>
      </c>
      <c r="AG1053" s="96">
        <v>2</v>
      </c>
      <c r="AH1053" s="12" t="s">
        <v>48</v>
      </c>
      <c r="AI1053" s="12" t="s">
        <v>48</v>
      </c>
    </row>
    <row r="1054" spans="2:35" ht="14.5" x14ac:dyDescent="0.35">
      <c r="B1054" s="107" t="s">
        <v>2962</v>
      </c>
      <c r="C1054" s="12" t="s">
        <v>48</v>
      </c>
      <c r="D1054" s="12" t="s">
        <v>62</v>
      </c>
      <c r="E1054" s="12" t="s">
        <v>2963</v>
      </c>
      <c r="F1054" s="120" t="s">
        <v>48</v>
      </c>
      <c r="G1054" s="12" t="s">
        <v>2964</v>
      </c>
      <c r="H1054" s="107" t="s">
        <v>2965</v>
      </c>
      <c r="I1054" s="12" t="s">
        <v>89</v>
      </c>
      <c r="J1054" s="12" t="s">
        <v>79</v>
      </c>
      <c r="K1054" s="12" t="s">
        <v>55</v>
      </c>
      <c r="L1054" s="12"/>
      <c r="M1054" s="95" t="s">
        <v>48</v>
      </c>
      <c r="N1054" s="12"/>
      <c r="O1054" s="96" t="s">
        <v>48</v>
      </c>
      <c r="P1054" s="12"/>
      <c r="Q1054" s="13">
        <v>0</v>
      </c>
      <c r="R1054" s="12"/>
      <c r="S1054" s="96">
        <v>0</v>
      </c>
      <c r="T1054" s="12" t="s">
        <v>48</v>
      </c>
      <c r="U1054" s="96">
        <v>0</v>
      </c>
      <c r="V1054" s="96">
        <v>0</v>
      </c>
      <c r="W1054" s="96">
        <v>0</v>
      </c>
      <c r="X1054" s="14">
        <v>0</v>
      </c>
      <c r="Y1054" s="14">
        <v>0</v>
      </c>
      <c r="Z1054" s="15" t="s">
        <v>57</v>
      </c>
      <c r="AA1054" s="12" t="s">
        <v>48</v>
      </c>
      <c r="AB1054" s="12" t="s">
        <v>48</v>
      </c>
      <c r="AC1054" s="12" t="s">
        <v>58</v>
      </c>
      <c r="AD1054" s="12" t="s">
        <v>57</v>
      </c>
      <c r="AE1054" s="12" t="s">
        <v>57</v>
      </c>
      <c r="AF1054" s="12" t="s">
        <v>245</v>
      </c>
      <c r="AG1054" s="96">
        <v>0</v>
      </c>
      <c r="AH1054" s="12" t="s">
        <v>48</v>
      </c>
      <c r="AI1054" s="12" t="s">
        <v>48</v>
      </c>
    </row>
    <row r="1055" spans="2:35" ht="14.5" x14ac:dyDescent="0.35">
      <c r="B1055" s="12" t="s">
        <v>66</v>
      </c>
      <c r="C1055" s="12" t="s">
        <v>48</v>
      </c>
      <c r="D1055" s="12" t="s">
        <v>75</v>
      </c>
      <c r="E1055" s="12" t="s">
        <v>2963</v>
      </c>
      <c r="F1055" s="120">
        <v>7433</v>
      </c>
      <c r="G1055" s="12" t="s">
        <v>2966</v>
      </c>
      <c r="H1055" s="12" t="s">
        <v>2967</v>
      </c>
      <c r="I1055" s="12" t="s">
        <v>89</v>
      </c>
      <c r="J1055" s="12" t="s">
        <v>66</v>
      </c>
      <c r="K1055" s="12" t="s">
        <v>95</v>
      </c>
      <c r="L1055" s="12" t="s">
        <v>68</v>
      </c>
      <c r="M1055" s="95">
        <v>46507</v>
      </c>
      <c r="N1055" s="12" t="s">
        <v>71</v>
      </c>
      <c r="O1055" s="96">
        <v>6530</v>
      </c>
      <c r="P1055" s="12" t="s">
        <v>90</v>
      </c>
      <c r="Q1055" s="17">
        <v>3200000</v>
      </c>
      <c r="R1055" s="12" t="s">
        <v>56</v>
      </c>
      <c r="S1055" s="96">
        <f>Q1055/V1055</f>
        <v>490.04594180704441</v>
      </c>
      <c r="T1055" s="12" t="s">
        <v>48</v>
      </c>
      <c r="U1055" s="96" t="s">
        <v>3</v>
      </c>
      <c r="V1055" s="96">
        <f>O1055</f>
        <v>6530</v>
      </c>
      <c r="W1055" s="96">
        <v>223</v>
      </c>
      <c r="X1055" s="16">
        <v>273096.98</v>
      </c>
      <c r="Y1055" s="16">
        <v>19796.349999999999</v>
      </c>
      <c r="Z1055" s="15" t="s">
        <v>58</v>
      </c>
      <c r="AA1055" s="12" t="s">
        <v>58</v>
      </c>
      <c r="AB1055" s="12" t="s">
        <v>91</v>
      </c>
      <c r="AC1055" s="12" t="s">
        <v>58</v>
      </c>
      <c r="AD1055" s="12" t="s">
        <v>57</v>
      </c>
      <c r="AE1055" s="12" t="s">
        <v>57</v>
      </c>
      <c r="AF1055" s="12" t="s">
        <v>80</v>
      </c>
      <c r="AG1055" s="96">
        <v>30</v>
      </c>
      <c r="AH1055" s="12" t="s">
        <v>48</v>
      </c>
      <c r="AI1055" s="12" t="s">
        <v>48</v>
      </c>
    </row>
    <row r="1056" spans="2:35" ht="14.5" x14ac:dyDescent="0.35">
      <c r="B1056" s="12" t="s">
        <v>66</v>
      </c>
      <c r="C1056" s="12" t="s">
        <v>48</v>
      </c>
      <c r="D1056" s="12" t="s">
        <v>75</v>
      </c>
      <c r="E1056" s="12" t="s">
        <v>2963</v>
      </c>
      <c r="F1056" s="120">
        <v>7433</v>
      </c>
      <c r="G1056" s="12" t="s">
        <v>2968</v>
      </c>
      <c r="H1056" s="12" t="s">
        <v>2969</v>
      </c>
      <c r="I1056" s="12" t="s">
        <v>89</v>
      </c>
      <c r="J1056" s="12" t="s">
        <v>66</v>
      </c>
      <c r="K1056" s="12" t="s">
        <v>95</v>
      </c>
      <c r="L1056" s="12" t="s">
        <v>68</v>
      </c>
      <c r="M1056" s="95">
        <v>46374</v>
      </c>
      <c r="N1056" s="12" t="s">
        <v>71</v>
      </c>
      <c r="O1056" s="96">
        <v>2645</v>
      </c>
      <c r="P1056" s="12" t="s">
        <v>90</v>
      </c>
      <c r="Q1056" s="17" t="s">
        <v>2</v>
      </c>
      <c r="R1056" s="12" t="s">
        <v>56</v>
      </c>
      <c r="S1056" s="96">
        <v>0</v>
      </c>
      <c r="T1056" s="12" t="s">
        <v>48</v>
      </c>
      <c r="U1056" s="96" t="s">
        <v>3</v>
      </c>
      <c r="V1056" s="96">
        <f>O1056</f>
        <v>2645</v>
      </c>
      <c r="W1056" s="96">
        <v>77</v>
      </c>
      <c r="X1056" s="16">
        <v>144827.12</v>
      </c>
      <c r="Y1056" s="16">
        <v>782.27</v>
      </c>
      <c r="Z1056" s="15" t="s">
        <v>58</v>
      </c>
      <c r="AA1056" s="12" t="s">
        <v>58</v>
      </c>
      <c r="AB1056" s="12" t="s">
        <v>91</v>
      </c>
      <c r="AC1056" s="12" t="s">
        <v>58</v>
      </c>
      <c r="AD1056" s="12" t="s">
        <v>57</v>
      </c>
      <c r="AE1056" s="12" t="s">
        <v>57</v>
      </c>
      <c r="AF1056" s="12" t="s">
        <v>80</v>
      </c>
      <c r="AG1056" s="96">
        <v>48</v>
      </c>
      <c r="AH1056" s="12" t="s">
        <v>48</v>
      </c>
      <c r="AI1056" s="12" t="s">
        <v>48</v>
      </c>
    </row>
    <row r="1057" spans="2:35" ht="14.5" x14ac:dyDescent="0.35">
      <c r="B1057" s="12" t="s">
        <v>66</v>
      </c>
      <c r="C1057" s="12" t="s">
        <v>48</v>
      </c>
      <c r="D1057" s="12" t="s">
        <v>75</v>
      </c>
      <c r="E1057" s="12" t="s">
        <v>2963</v>
      </c>
      <c r="F1057" s="120">
        <v>8722</v>
      </c>
      <c r="G1057" s="12" t="s">
        <v>2970</v>
      </c>
      <c r="H1057" s="12" t="s">
        <v>2971</v>
      </c>
      <c r="I1057" s="12" t="s">
        <v>89</v>
      </c>
      <c r="J1057" s="12" t="s">
        <v>66</v>
      </c>
      <c r="K1057" s="12" t="s">
        <v>55</v>
      </c>
      <c r="L1057" s="12"/>
      <c r="M1057" s="95" t="s">
        <v>48</v>
      </c>
      <c r="N1057" s="12"/>
      <c r="O1057" s="96">
        <v>3072</v>
      </c>
      <c r="P1057" s="12" t="s">
        <v>90</v>
      </c>
      <c r="Q1057" s="17">
        <v>1200000</v>
      </c>
      <c r="R1057" s="12" t="s">
        <v>56</v>
      </c>
      <c r="S1057" s="96">
        <v>0</v>
      </c>
      <c r="T1057" s="12" t="s">
        <v>48</v>
      </c>
      <c r="U1057" s="96">
        <v>0</v>
      </c>
      <c r="V1057" s="96">
        <v>0</v>
      </c>
      <c r="W1057" s="96">
        <v>111</v>
      </c>
      <c r="X1057" s="14">
        <v>-113626.02</v>
      </c>
      <c r="Y1057" s="14">
        <v>0</v>
      </c>
      <c r="Z1057" s="15" t="s">
        <v>57</v>
      </c>
      <c r="AA1057" s="12" t="s">
        <v>58</v>
      </c>
      <c r="AB1057" s="12" t="s">
        <v>91</v>
      </c>
      <c r="AC1057" s="12" t="s">
        <v>58</v>
      </c>
      <c r="AD1057" s="12" t="s">
        <v>57</v>
      </c>
      <c r="AE1057" s="12" t="s">
        <v>57</v>
      </c>
      <c r="AF1057" s="12" t="s">
        <v>80</v>
      </c>
      <c r="AG1057" s="96">
        <v>20</v>
      </c>
      <c r="AH1057" s="12" t="s">
        <v>48</v>
      </c>
      <c r="AI1057" s="12" t="s">
        <v>48</v>
      </c>
    </row>
    <row r="1058" spans="2:35" ht="14.5" x14ac:dyDescent="0.35">
      <c r="B1058" s="107" t="s">
        <v>1051</v>
      </c>
      <c r="C1058" s="12" t="s">
        <v>48</v>
      </c>
      <c r="D1058" s="12" t="s">
        <v>62</v>
      </c>
      <c r="E1058" s="12" t="s">
        <v>2972</v>
      </c>
      <c r="F1058" s="12" t="s">
        <v>48</v>
      </c>
      <c r="G1058" s="94" t="s">
        <v>2973</v>
      </c>
      <c r="H1058" s="107" t="s">
        <v>2974</v>
      </c>
      <c r="I1058" s="12" t="s">
        <v>78</v>
      </c>
      <c r="J1058" s="12" t="s">
        <v>128</v>
      </c>
      <c r="K1058" s="12" t="s">
        <v>294</v>
      </c>
      <c r="L1058" s="12" t="s">
        <v>68</v>
      </c>
      <c r="M1058" s="95">
        <v>46132</v>
      </c>
      <c r="N1058" s="12" t="s">
        <v>71</v>
      </c>
      <c r="O1058" s="96" t="s">
        <v>48</v>
      </c>
      <c r="P1058" s="12"/>
      <c r="Q1058" s="13">
        <v>22861.21</v>
      </c>
      <c r="R1058" s="12" t="s">
        <v>56</v>
      </c>
      <c r="S1058" s="96">
        <v>0</v>
      </c>
      <c r="T1058" s="12" t="s">
        <v>48</v>
      </c>
      <c r="U1058" s="96">
        <v>1628</v>
      </c>
      <c r="V1058" s="96">
        <v>0</v>
      </c>
      <c r="W1058" s="96">
        <v>0</v>
      </c>
      <c r="X1058" s="14">
        <v>111.52</v>
      </c>
      <c r="Y1058" s="14">
        <v>111.52</v>
      </c>
      <c r="Z1058" s="15" t="s">
        <v>57</v>
      </c>
      <c r="AA1058" s="12" t="s">
        <v>48</v>
      </c>
      <c r="AB1058" s="12" t="s">
        <v>48</v>
      </c>
      <c r="AC1058" s="12" t="s">
        <v>58</v>
      </c>
      <c r="AD1058" s="12" t="s">
        <v>57</v>
      </c>
      <c r="AE1058" s="12" t="s">
        <v>57</v>
      </c>
      <c r="AF1058" s="12" t="s">
        <v>59</v>
      </c>
      <c r="AG1058" s="96">
        <v>10</v>
      </c>
      <c r="AH1058" s="12" t="s">
        <v>48</v>
      </c>
      <c r="AI1058" s="12" t="s">
        <v>48</v>
      </c>
    </row>
    <row r="1059" spans="2:35" ht="14.5" x14ac:dyDescent="0.35">
      <c r="B1059" s="107" t="s">
        <v>418</v>
      </c>
      <c r="C1059" s="12" t="s">
        <v>48</v>
      </c>
      <c r="D1059" s="12" t="s">
        <v>235</v>
      </c>
      <c r="E1059" s="12" t="s">
        <v>2975</v>
      </c>
      <c r="F1059" s="120" t="s">
        <v>48</v>
      </c>
      <c r="G1059" s="12" t="s">
        <v>2976</v>
      </c>
      <c r="H1059" s="107" t="s">
        <v>2977</v>
      </c>
      <c r="I1059" s="12" t="s">
        <v>89</v>
      </c>
      <c r="J1059" s="12" t="s">
        <v>128</v>
      </c>
      <c r="K1059" s="12" t="s">
        <v>55</v>
      </c>
      <c r="L1059" s="12"/>
      <c r="M1059" s="95" t="s">
        <v>48</v>
      </c>
      <c r="N1059" s="12"/>
      <c r="O1059" s="96" t="s">
        <v>60</v>
      </c>
      <c r="P1059" s="12"/>
      <c r="Q1059" s="13">
        <v>0</v>
      </c>
      <c r="R1059" s="12"/>
      <c r="S1059" s="96">
        <v>0</v>
      </c>
      <c r="T1059" s="12" t="s">
        <v>48</v>
      </c>
      <c r="U1059" s="96">
        <v>0</v>
      </c>
      <c r="V1059" s="96">
        <v>0</v>
      </c>
      <c r="W1059" s="96">
        <v>0</v>
      </c>
      <c r="X1059" s="14" t="s">
        <v>60</v>
      </c>
      <c r="Y1059" s="14" t="s">
        <v>60</v>
      </c>
      <c r="Z1059" s="15" t="s">
        <v>57</v>
      </c>
      <c r="AA1059" s="12" t="s">
        <v>48</v>
      </c>
      <c r="AB1059" s="12" t="s">
        <v>48</v>
      </c>
      <c r="AC1059" s="12" t="s">
        <v>57</v>
      </c>
      <c r="AD1059" s="12" t="s">
        <v>57</v>
      </c>
      <c r="AE1059" s="12" t="s">
        <v>57</v>
      </c>
      <c r="AF1059" s="12" t="s">
        <v>80</v>
      </c>
      <c r="AG1059" s="96" t="s">
        <v>60</v>
      </c>
      <c r="AH1059" s="12" t="s">
        <v>48</v>
      </c>
      <c r="AI1059" s="12" t="s">
        <v>48</v>
      </c>
    </row>
    <row r="1060" spans="2:35" ht="14.5" x14ac:dyDescent="0.35">
      <c r="B1060" s="107" t="s">
        <v>2978</v>
      </c>
      <c r="C1060" s="12" t="s">
        <v>48</v>
      </c>
      <c r="D1060" s="94" t="s">
        <v>235</v>
      </c>
      <c r="E1060" s="94" t="s">
        <v>2975</v>
      </c>
      <c r="F1060" s="94" t="s">
        <v>48</v>
      </c>
      <c r="G1060" s="12" t="s">
        <v>2979</v>
      </c>
      <c r="H1060" s="107" t="s">
        <v>2980</v>
      </c>
      <c r="I1060" s="94" t="s">
        <v>53</v>
      </c>
      <c r="J1060" s="94" t="s">
        <v>54</v>
      </c>
      <c r="K1060" s="94" t="s">
        <v>67</v>
      </c>
      <c r="L1060" s="12" t="s">
        <v>614</v>
      </c>
      <c r="M1060" s="95">
        <v>44979</v>
      </c>
      <c r="N1060" s="12" t="s">
        <v>72</v>
      </c>
      <c r="O1060" s="96" t="s">
        <v>48</v>
      </c>
      <c r="P1060" s="12"/>
      <c r="Q1060" s="13">
        <f>X1060</f>
        <v>732438.71</v>
      </c>
      <c r="R1060" s="12" t="s">
        <v>72</v>
      </c>
      <c r="S1060" s="96">
        <f>Q1060/V1060</f>
        <v>356.07132231404955</v>
      </c>
      <c r="T1060" s="12" t="s">
        <v>48</v>
      </c>
      <c r="U1060" s="13">
        <v>1286</v>
      </c>
      <c r="V1060" s="96">
        <v>2057</v>
      </c>
      <c r="W1060" s="96">
        <v>4</v>
      </c>
      <c r="X1060" s="14">
        <v>732438.71</v>
      </c>
      <c r="Y1060" s="14">
        <v>0</v>
      </c>
      <c r="Z1060" s="16" t="s">
        <v>58</v>
      </c>
      <c r="AA1060" s="12" t="s">
        <v>48</v>
      </c>
      <c r="AB1060" s="12" t="s">
        <v>48</v>
      </c>
      <c r="AC1060" s="12" t="s">
        <v>57</v>
      </c>
      <c r="AD1060" s="12" t="s">
        <v>57</v>
      </c>
      <c r="AE1060" s="12" t="s">
        <v>57</v>
      </c>
      <c r="AF1060" s="12" t="s">
        <v>59</v>
      </c>
      <c r="AG1060" s="96">
        <v>8</v>
      </c>
      <c r="AH1060" s="12" t="s">
        <v>48</v>
      </c>
      <c r="AI1060" s="12" t="s">
        <v>48</v>
      </c>
    </row>
    <row r="1061" spans="2:35" ht="14.5" x14ac:dyDescent="0.35">
      <c r="B1061" s="107" t="s">
        <v>2981</v>
      </c>
      <c r="C1061" s="12" t="s">
        <v>48</v>
      </c>
      <c r="D1061" s="94" t="s">
        <v>247</v>
      </c>
      <c r="E1061" s="94" t="s">
        <v>2975</v>
      </c>
      <c r="F1061" s="94" t="s">
        <v>48</v>
      </c>
      <c r="G1061" s="12" t="s">
        <v>2982</v>
      </c>
      <c r="H1061" s="107" t="s">
        <v>2983</v>
      </c>
      <c r="I1061" s="94" t="s">
        <v>78</v>
      </c>
      <c r="J1061" s="94" t="s">
        <v>128</v>
      </c>
      <c r="K1061" s="94" t="s">
        <v>67</v>
      </c>
      <c r="L1061" s="12" t="s">
        <v>614</v>
      </c>
      <c r="M1061" s="95">
        <v>46022</v>
      </c>
      <c r="N1061" s="12" t="s">
        <v>72</v>
      </c>
      <c r="O1061" s="96" t="s">
        <v>48</v>
      </c>
      <c r="P1061" s="12"/>
      <c r="Q1061" s="17">
        <f>X1061</f>
        <v>251611.53</v>
      </c>
      <c r="R1061" s="12" t="s">
        <v>72</v>
      </c>
      <c r="S1061" s="96">
        <f>Q1061/V1061</f>
        <v>725.10527377521612</v>
      </c>
      <c r="T1061" s="12" t="s">
        <v>48</v>
      </c>
      <c r="U1061" s="24">
        <v>784</v>
      </c>
      <c r="V1061" s="96">
        <v>347</v>
      </c>
      <c r="W1061" s="96">
        <v>0</v>
      </c>
      <c r="X1061" s="16">
        <v>251611.53</v>
      </c>
      <c r="Y1061" s="19">
        <v>242689.69</v>
      </c>
      <c r="Z1061" s="16" t="s">
        <v>58</v>
      </c>
      <c r="AA1061" s="12" t="s">
        <v>48</v>
      </c>
      <c r="AB1061" s="12" t="s">
        <v>48</v>
      </c>
      <c r="AC1061" s="12" t="s">
        <v>57</v>
      </c>
      <c r="AD1061" s="12" t="s">
        <v>57</v>
      </c>
      <c r="AE1061" s="12" t="s">
        <v>57</v>
      </c>
      <c r="AF1061" s="12" t="s">
        <v>80</v>
      </c>
      <c r="AG1061" s="96">
        <v>2</v>
      </c>
      <c r="AH1061" s="12" t="s">
        <v>48</v>
      </c>
      <c r="AI1061" s="12" t="s">
        <v>48</v>
      </c>
    </row>
    <row r="1062" spans="2:35" ht="14.5" x14ac:dyDescent="0.35">
      <c r="B1062" s="107" t="s">
        <v>120</v>
      </c>
      <c r="C1062" s="12" t="s">
        <v>48</v>
      </c>
      <c r="D1062" s="94" t="s">
        <v>247</v>
      </c>
      <c r="E1062" s="94" t="s">
        <v>2975</v>
      </c>
      <c r="F1062" s="94" t="s">
        <v>48</v>
      </c>
      <c r="G1062" s="12" t="s">
        <v>2984</v>
      </c>
      <c r="H1062" s="107" t="s">
        <v>2985</v>
      </c>
      <c r="I1062" s="94" t="s">
        <v>78</v>
      </c>
      <c r="J1062" s="94"/>
      <c r="K1062" s="94" t="s">
        <v>67</v>
      </c>
      <c r="L1062" s="12" t="s">
        <v>68</v>
      </c>
      <c r="M1062" s="95">
        <v>46752</v>
      </c>
      <c r="N1062" s="12" t="s">
        <v>71</v>
      </c>
      <c r="O1062" s="96" t="s">
        <v>48</v>
      </c>
      <c r="P1062" s="12"/>
      <c r="Q1062" s="13">
        <v>0</v>
      </c>
      <c r="R1062" s="12" t="s">
        <v>56</v>
      </c>
      <c r="S1062" s="96">
        <v>0</v>
      </c>
      <c r="T1062" s="12" t="s">
        <v>48</v>
      </c>
      <c r="U1062" s="96" t="s">
        <v>3</v>
      </c>
      <c r="V1062" s="96">
        <v>0</v>
      </c>
      <c r="W1062" s="96">
        <v>0</v>
      </c>
      <c r="X1062" s="14">
        <v>8055.37</v>
      </c>
      <c r="Y1062" s="14">
        <v>-5.6400000000000006</v>
      </c>
      <c r="Z1062" s="15" t="s">
        <v>57</v>
      </c>
      <c r="AA1062" s="12" t="s">
        <v>48</v>
      </c>
      <c r="AB1062" s="12" t="s">
        <v>48</v>
      </c>
      <c r="AC1062" s="12" t="s">
        <v>57</v>
      </c>
      <c r="AD1062" s="12" t="s">
        <v>57</v>
      </c>
      <c r="AE1062" s="12" t="s">
        <v>57</v>
      </c>
      <c r="AF1062" s="12" t="s">
        <v>80</v>
      </c>
      <c r="AG1062" s="96">
        <v>0</v>
      </c>
      <c r="AH1062" s="12" t="s">
        <v>48</v>
      </c>
      <c r="AI1062" s="12" t="s">
        <v>48</v>
      </c>
    </row>
    <row r="1063" spans="2:35" ht="14.5" x14ac:dyDescent="0.35">
      <c r="B1063" s="107" t="s">
        <v>2986</v>
      </c>
      <c r="C1063" s="12" t="s">
        <v>48</v>
      </c>
      <c r="D1063" s="12" t="s">
        <v>235</v>
      </c>
      <c r="E1063" s="12" t="s">
        <v>2975</v>
      </c>
      <c r="F1063" s="12" t="s">
        <v>48</v>
      </c>
      <c r="G1063" s="12" t="s">
        <v>2987</v>
      </c>
      <c r="H1063" s="107" t="s">
        <v>2983</v>
      </c>
      <c r="I1063" s="12" t="s">
        <v>78</v>
      </c>
      <c r="J1063" s="12" t="s">
        <v>54</v>
      </c>
      <c r="K1063" s="12" t="s">
        <v>593</v>
      </c>
      <c r="L1063" s="12"/>
      <c r="M1063" s="95" t="s">
        <v>48</v>
      </c>
      <c r="N1063" s="12"/>
      <c r="O1063" s="96" t="s">
        <v>48</v>
      </c>
      <c r="P1063" s="12"/>
      <c r="Q1063" s="13">
        <v>0</v>
      </c>
      <c r="R1063" s="12"/>
      <c r="S1063" s="96">
        <v>0</v>
      </c>
      <c r="T1063" s="12" t="s">
        <v>48</v>
      </c>
      <c r="U1063" s="96">
        <v>0</v>
      </c>
      <c r="V1063" s="96">
        <v>1761</v>
      </c>
      <c r="W1063" s="96">
        <v>8</v>
      </c>
      <c r="X1063" s="14">
        <v>0</v>
      </c>
      <c r="Y1063" s="14">
        <v>0</v>
      </c>
      <c r="Z1063" s="15" t="s">
        <v>57</v>
      </c>
      <c r="AA1063" s="12" t="s">
        <v>48</v>
      </c>
      <c r="AB1063" s="12" t="s">
        <v>48</v>
      </c>
      <c r="AC1063" s="12" t="s">
        <v>57</v>
      </c>
      <c r="AD1063" s="12" t="s">
        <v>57</v>
      </c>
      <c r="AE1063" s="12" t="s">
        <v>57</v>
      </c>
      <c r="AF1063" s="12" t="s">
        <v>80</v>
      </c>
      <c r="AG1063" s="96">
        <v>4</v>
      </c>
      <c r="AH1063" s="12" t="s">
        <v>48</v>
      </c>
      <c r="AI1063" s="12" t="s">
        <v>48</v>
      </c>
    </row>
    <row r="1064" spans="2:35" ht="15" customHeight="1" x14ac:dyDescent="0.35">
      <c r="B1064" s="107" t="s">
        <v>2988</v>
      </c>
      <c r="C1064" s="12" t="s">
        <v>48</v>
      </c>
      <c r="D1064" s="12" t="s">
        <v>247</v>
      </c>
      <c r="E1064" s="12" t="s">
        <v>2975</v>
      </c>
      <c r="F1064" s="12" t="s">
        <v>48</v>
      </c>
      <c r="G1064" s="12" t="s">
        <v>2989</v>
      </c>
      <c r="H1064" s="107" t="s">
        <v>2990</v>
      </c>
      <c r="I1064" s="12" t="s">
        <v>78</v>
      </c>
      <c r="J1064" s="12" t="s">
        <v>54</v>
      </c>
      <c r="K1064" s="12" t="s">
        <v>294</v>
      </c>
      <c r="L1064" s="12" t="s">
        <v>119</v>
      </c>
      <c r="M1064" s="95">
        <v>45097</v>
      </c>
      <c r="N1064" s="12" t="s">
        <v>72</v>
      </c>
      <c r="O1064" s="96" t="s">
        <v>48</v>
      </c>
      <c r="P1064" s="12"/>
      <c r="Q1064" s="13">
        <f>X1064</f>
        <v>263133.34000000003</v>
      </c>
      <c r="R1064" s="12" t="s">
        <v>72</v>
      </c>
      <c r="S1064" s="96">
        <f>Q1064/V1064</f>
        <v>424.40861290322584</v>
      </c>
      <c r="T1064" s="12" t="s">
        <v>48</v>
      </c>
      <c r="U1064" s="13">
        <v>800</v>
      </c>
      <c r="V1064" s="96">
        <v>620</v>
      </c>
      <c r="W1064" s="96">
        <v>0</v>
      </c>
      <c r="X1064" s="18">
        <v>263133.34000000003</v>
      </c>
      <c r="Y1064" s="18">
        <v>0</v>
      </c>
      <c r="Z1064" s="16" t="s">
        <v>58</v>
      </c>
      <c r="AA1064" s="12" t="s">
        <v>48</v>
      </c>
      <c r="AB1064" s="12" t="s">
        <v>48</v>
      </c>
      <c r="AC1064" s="12" t="s">
        <v>57</v>
      </c>
      <c r="AD1064" s="12" t="s">
        <v>57</v>
      </c>
      <c r="AE1064" s="12" t="s">
        <v>57</v>
      </c>
      <c r="AF1064" s="12" t="s">
        <v>80</v>
      </c>
      <c r="AG1064" s="96">
        <v>2</v>
      </c>
      <c r="AH1064" s="12" t="s">
        <v>48</v>
      </c>
      <c r="AI1064" s="12" t="s">
        <v>48</v>
      </c>
    </row>
    <row r="1065" spans="2:35" ht="15" customHeight="1" x14ac:dyDescent="0.35">
      <c r="B1065" s="107" t="s">
        <v>2682</v>
      </c>
      <c r="C1065" s="12" t="s">
        <v>48</v>
      </c>
      <c r="D1065" s="94" t="s">
        <v>247</v>
      </c>
      <c r="E1065" s="94" t="s">
        <v>2991</v>
      </c>
      <c r="F1065" s="94" t="s">
        <v>48</v>
      </c>
      <c r="G1065" s="12" t="s">
        <v>2992</v>
      </c>
      <c r="H1065" s="107" t="s">
        <v>2993</v>
      </c>
      <c r="I1065" s="94" t="s">
        <v>78</v>
      </c>
      <c r="J1065" s="94" t="s">
        <v>54</v>
      </c>
      <c r="K1065" s="94" t="s">
        <v>294</v>
      </c>
      <c r="L1065" s="12" t="s">
        <v>68</v>
      </c>
      <c r="M1065" s="95">
        <v>46363</v>
      </c>
      <c r="N1065" s="12" t="s">
        <v>71</v>
      </c>
      <c r="O1065" s="96" t="s">
        <v>48</v>
      </c>
      <c r="P1065" s="12"/>
      <c r="Q1065" s="17">
        <v>440943.96</v>
      </c>
      <c r="R1065" s="12" t="s">
        <v>56</v>
      </c>
      <c r="S1065" s="96">
        <f>Q1065/V1065</f>
        <v>398.32336043360436</v>
      </c>
      <c r="T1065" s="12" t="s">
        <v>48</v>
      </c>
      <c r="U1065" s="24">
        <v>2165</v>
      </c>
      <c r="V1065" s="96">
        <v>1107</v>
      </c>
      <c r="W1065" s="96">
        <v>0</v>
      </c>
      <c r="X1065" s="16">
        <v>5929.64</v>
      </c>
      <c r="Y1065" s="19">
        <v>5929.64</v>
      </c>
      <c r="Z1065" s="16" t="s">
        <v>57</v>
      </c>
      <c r="AA1065" s="12" t="s">
        <v>48</v>
      </c>
      <c r="AB1065" s="12" t="s">
        <v>48</v>
      </c>
      <c r="AC1065" s="12" t="s">
        <v>57</v>
      </c>
      <c r="AD1065" s="12" t="s">
        <v>57</v>
      </c>
      <c r="AE1065" s="12" t="s">
        <v>57</v>
      </c>
      <c r="AF1065" s="12" t="s">
        <v>80</v>
      </c>
      <c r="AG1065" s="96">
        <v>3</v>
      </c>
      <c r="AH1065" s="12" t="s">
        <v>48</v>
      </c>
      <c r="AI1065" s="12" t="s">
        <v>48</v>
      </c>
    </row>
    <row r="1066" spans="2:35" ht="15" customHeight="1" x14ac:dyDescent="0.35">
      <c r="B1066" s="107" t="s">
        <v>2994</v>
      </c>
      <c r="C1066" s="12" t="s">
        <v>48</v>
      </c>
      <c r="D1066" s="94" t="s">
        <v>247</v>
      </c>
      <c r="E1066" s="94" t="s">
        <v>2991</v>
      </c>
      <c r="F1066" s="94" t="s">
        <v>48</v>
      </c>
      <c r="G1066" s="12" t="s">
        <v>2995</v>
      </c>
      <c r="H1066" s="107" t="s">
        <v>2996</v>
      </c>
      <c r="I1066" s="94" t="s">
        <v>78</v>
      </c>
      <c r="J1066" s="94" t="s">
        <v>54</v>
      </c>
      <c r="K1066" s="94" t="s">
        <v>294</v>
      </c>
      <c r="L1066" s="12" t="s">
        <v>68</v>
      </c>
      <c r="M1066" s="95">
        <v>46387</v>
      </c>
      <c r="N1066" s="12" t="s">
        <v>71</v>
      </c>
      <c r="O1066" s="96" t="s">
        <v>48</v>
      </c>
      <c r="P1066" s="12"/>
      <c r="Q1066" s="13">
        <v>377870.35</v>
      </c>
      <c r="R1066" s="12" t="s">
        <v>56</v>
      </c>
      <c r="S1066" s="96">
        <f>Q1066/V1066</f>
        <v>393.20535900104056</v>
      </c>
      <c r="T1066" s="12" t="s">
        <v>48</v>
      </c>
      <c r="U1066" s="96" t="s">
        <v>3</v>
      </c>
      <c r="V1066" s="96">
        <v>961</v>
      </c>
      <c r="W1066" s="96">
        <v>0</v>
      </c>
      <c r="X1066" s="14">
        <v>0</v>
      </c>
      <c r="Y1066" s="14">
        <v>-265.88</v>
      </c>
      <c r="Z1066" s="15" t="s">
        <v>57</v>
      </c>
      <c r="AA1066" s="12" t="s">
        <v>48</v>
      </c>
      <c r="AB1066" s="12" t="s">
        <v>48</v>
      </c>
      <c r="AC1066" s="12" t="s">
        <v>57</v>
      </c>
      <c r="AD1066" s="12" t="s">
        <v>57</v>
      </c>
      <c r="AE1066" s="12" t="s">
        <v>57</v>
      </c>
      <c r="AF1066" s="12" t="s">
        <v>59</v>
      </c>
      <c r="AG1066" s="96">
        <v>3</v>
      </c>
      <c r="AH1066" s="12" t="s">
        <v>48</v>
      </c>
      <c r="AI1066" s="12" t="s">
        <v>48</v>
      </c>
    </row>
    <row r="1067" spans="2:35" ht="15" customHeight="1" x14ac:dyDescent="0.35">
      <c r="B1067" s="107" t="s">
        <v>2997</v>
      </c>
      <c r="C1067" s="12" t="s">
        <v>48</v>
      </c>
      <c r="D1067" s="12" t="s">
        <v>247</v>
      </c>
      <c r="E1067" s="12" t="s">
        <v>2991</v>
      </c>
      <c r="F1067" s="12" t="s">
        <v>48</v>
      </c>
      <c r="G1067" s="94" t="s">
        <v>2998</v>
      </c>
      <c r="H1067" s="107" t="s">
        <v>2999</v>
      </c>
      <c r="I1067" s="12" t="s">
        <v>78</v>
      </c>
      <c r="J1067" s="12" t="s">
        <v>128</v>
      </c>
      <c r="K1067" s="12" t="s">
        <v>294</v>
      </c>
      <c r="L1067" s="12" t="s">
        <v>68</v>
      </c>
      <c r="M1067" s="95">
        <v>46162</v>
      </c>
      <c r="N1067" s="12" t="s">
        <v>71</v>
      </c>
      <c r="O1067" s="96" t="s">
        <v>48</v>
      </c>
      <c r="P1067" s="12"/>
      <c r="Q1067" s="13">
        <v>271293</v>
      </c>
      <c r="R1067" s="12" t="s">
        <v>56</v>
      </c>
      <c r="S1067" s="96">
        <f>Q1067/V1067</f>
        <v>492.36479128856627</v>
      </c>
      <c r="T1067" s="12" t="s">
        <v>48</v>
      </c>
      <c r="U1067" s="96">
        <v>550</v>
      </c>
      <c r="V1067" s="96">
        <v>551</v>
      </c>
      <c r="W1067" s="96">
        <v>0</v>
      </c>
      <c r="X1067" s="14">
        <v>1712.32</v>
      </c>
      <c r="Y1067" s="14">
        <v>0</v>
      </c>
      <c r="Z1067" s="15" t="s">
        <v>57</v>
      </c>
      <c r="AA1067" s="12" t="s">
        <v>48</v>
      </c>
      <c r="AB1067" s="12" t="s">
        <v>48</v>
      </c>
      <c r="AC1067" s="12" t="s">
        <v>57</v>
      </c>
      <c r="AD1067" s="12" t="s">
        <v>57</v>
      </c>
      <c r="AE1067" s="12" t="s">
        <v>57</v>
      </c>
      <c r="AF1067" s="12" t="s">
        <v>59</v>
      </c>
      <c r="AG1067" s="96">
        <v>2</v>
      </c>
      <c r="AH1067" s="12" t="s">
        <v>48</v>
      </c>
      <c r="AI1067" s="12" t="s">
        <v>48</v>
      </c>
    </row>
    <row r="1068" spans="2:35" ht="14.5" x14ac:dyDescent="0.35">
      <c r="B1068" s="107" t="s">
        <v>3000</v>
      </c>
      <c r="C1068" s="12" t="s">
        <v>48</v>
      </c>
      <c r="D1068" s="12" t="s">
        <v>247</v>
      </c>
      <c r="E1068" s="12" t="s">
        <v>2991</v>
      </c>
      <c r="F1068" s="12" t="s">
        <v>48</v>
      </c>
      <c r="G1068" s="94" t="s">
        <v>3001</v>
      </c>
      <c r="H1068" s="107" t="s">
        <v>3002</v>
      </c>
      <c r="I1068" s="12" t="s">
        <v>78</v>
      </c>
      <c r="J1068" s="12" t="s">
        <v>128</v>
      </c>
      <c r="K1068" s="12" t="s">
        <v>294</v>
      </c>
      <c r="L1068" s="12" t="s">
        <v>68</v>
      </c>
      <c r="M1068" s="95">
        <v>46247</v>
      </c>
      <c r="N1068" s="12" t="s">
        <v>71</v>
      </c>
      <c r="O1068" s="96" t="s">
        <v>48</v>
      </c>
      <c r="P1068" s="12"/>
      <c r="Q1068" s="13">
        <v>219555.9</v>
      </c>
      <c r="R1068" s="12" t="s">
        <v>56</v>
      </c>
      <c r="S1068" s="96">
        <f>Q1068/V1068</f>
        <v>372.76044142614597</v>
      </c>
      <c r="T1068" s="12" t="s">
        <v>48</v>
      </c>
      <c r="U1068" s="96">
        <v>2045</v>
      </c>
      <c r="V1068" s="96">
        <v>589</v>
      </c>
      <c r="W1068" s="96">
        <v>0</v>
      </c>
      <c r="X1068" s="14">
        <v>226617.3</v>
      </c>
      <c r="Y1068" s="14">
        <v>218239.35</v>
      </c>
      <c r="Z1068" s="15" t="s">
        <v>57</v>
      </c>
      <c r="AA1068" s="12" t="s">
        <v>48</v>
      </c>
      <c r="AB1068" s="12" t="s">
        <v>48</v>
      </c>
      <c r="AC1068" s="12" t="s">
        <v>57</v>
      </c>
      <c r="AD1068" s="12" t="s">
        <v>57</v>
      </c>
      <c r="AE1068" s="12" t="s">
        <v>57</v>
      </c>
      <c r="AF1068" s="12" t="s">
        <v>59</v>
      </c>
      <c r="AG1068" s="96">
        <v>3</v>
      </c>
      <c r="AH1068" s="12" t="s">
        <v>48</v>
      </c>
      <c r="AI1068" s="12" t="s">
        <v>48</v>
      </c>
    </row>
    <row r="1069" spans="2:35" ht="15" customHeight="1" x14ac:dyDescent="0.35">
      <c r="B1069" s="107" t="s">
        <v>3003</v>
      </c>
      <c r="C1069" s="12" t="s">
        <v>48</v>
      </c>
      <c r="D1069" s="12" t="s">
        <v>102</v>
      </c>
      <c r="E1069" s="12" t="s">
        <v>3004</v>
      </c>
      <c r="F1069" s="120" t="s">
        <v>48</v>
      </c>
      <c r="G1069" s="12" t="s">
        <v>3005</v>
      </c>
      <c r="H1069" s="109" t="s">
        <v>3006</v>
      </c>
      <c r="I1069" s="12" t="s">
        <v>53</v>
      </c>
      <c r="J1069" s="12" t="s">
        <v>54</v>
      </c>
      <c r="K1069" s="12" t="s">
        <v>294</v>
      </c>
      <c r="L1069" s="12" t="s">
        <v>68</v>
      </c>
      <c r="M1069" s="95">
        <v>46224</v>
      </c>
      <c r="N1069" s="12" t="s">
        <v>71</v>
      </c>
      <c r="O1069" s="96" t="s">
        <v>48</v>
      </c>
      <c r="P1069" s="12"/>
      <c r="Q1069" s="17">
        <v>0</v>
      </c>
      <c r="R1069" s="12" t="s">
        <v>56</v>
      </c>
      <c r="S1069" s="96">
        <v>0</v>
      </c>
      <c r="T1069" s="12" t="s">
        <v>48</v>
      </c>
      <c r="U1069" s="118">
        <v>1554</v>
      </c>
      <c r="V1069" s="96">
        <v>0</v>
      </c>
      <c r="W1069" s="96">
        <v>5</v>
      </c>
      <c r="X1069" s="16">
        <v>0</v>
      </c>
      <c r="Y1069" s="16">
        <v>0</v>
      </c>
      <c r="Z1069" s="15" t="s">
        <v>57</v>
      </c>
      <c r="AA1069" s="12" t="s">
        <v>48</v>
      </c>
      <c r="AB1069" s="12" t="s">
        <v>48</v>
      </c>
      <c r="AC1069" s="12" t="s">
        <v>57</v>
      </c>
      <c r="AD1069" s="12" t="s">
        <v>57</v>
      </c>
      <c r="AE1069" s="12" t="s">
        <v>57</v>
      </c>
      <c r="AF1069" s="12" t="s">
        <v>356</v>
      </c>
      <c r="AG1069" s="96">
        <v>0</v>
      </c>
      <c r="AH1069" s="12" t="s">
        <v>48</v>
      </c>
      <c r="AI1069" s="12" t="s">
        <v>48</v>
      </c>
    </row>
    <row r="1070" spans="2:35" ht="15" customHeight="1" x14ac:dyDescent="0.35">
      <c r="B1070" s="107" t="s">
        <v>3007</v>
      </c>
      <c r="C1070" s="12" t="s">
        <v>48</v>
      </c>
      <c r="D1070" s="12" t="s">
        <v>49</v>
      </c>
      <c r="E1070" s="12" t="s">
        <v>3004</v>
      </c>
      <c r="F1070" s="12" t="s">
        <v>48</v>
      </c>
      <c r="G1070" s="12" t="s">
        <v>3008</v>
      </c>
      <c r="H1070" s="107" t="s">
        <v>3009</v>
      </c>
      <c r="I1070" s="12" t="s">
        <v>78</v>
      </c>
      <c r="J1070" s="12" t="s">
        <v>79</v>
      </c>
      <c r="K1070" s="12" t="s">
        <v>67</v>
      </c>
      <c r="L1070" s="12" t="s">
        <v>614</v>
      </c>
      <c r="M1070" s="95">
        <v>45973</v>
      </c>
      <c r="N1070" s="12" t="s">
        <v>72</v>
      </c>
      <c r="O1070" s="96" t="s">
        <v>48</v>
      </c>
      <c r="P1070" s="12"/>
      <c r="Q1070" s="13">
        <f>X1070</f>
        <v>328250.42</v>
      </c>
      <c r="R1070" s="12" t="s">
        <v>72</v>
      </c>
      <c r="S1070" s="96">
        <f>Q1070/V1070</f>
        <v>209.61074074074074</v>
      </c>
      <c r="T1070" s="12" t="s">
        <v>48</v>
      </c>
      <c r="U1070" s="96">
        <v>0</v>
      </c>
      <c r="V1070" s="96">
        <v>1566</v>
      </c>
      <c r="W1070" s="96">
        <v>6</v>
      </c>
      <c r="X1070" s="14">
        <v>328250.42</v>
      </c>
      <c r="Y1070" s="14">
        <v>307658.14</v>
      </c>
      <c r="Z1070" s="15" t="s">
        <v>57</v>
      </c>
      <c r="AA1070" s="12" t="s">
        <v>48</v>
      </c>
      <c r="AB1070" s="12" t="s">
        <v>48</v>
      </c>
      <c r="AC1070" s="12" t="s">
        <v>57</v>
      </c>
      <c r="AD1070" s="12" t="s">
        <v>57</v>
      </c>
      <c r="AE1070" s="12" t="s">
        <v>57</v>
      </c>
      <c r="AF1070" s="12" t="s">
        <v>80</v>
      </c>
      <c r="AG1070" s="96">
        <v>0</v>
      </c>
      <c r="AH1070" s="12" t="s">
        <v>48</v>
      </c>
      <c r="AI1070" s="12" t="s">
        <v>48</v>
      </c>
    </row>
    <row r="1071" spans="2:35" ht="15" customHeight="1" x14ac:dyDescent="0.35">
      <c r="B1071" s="107" t="s">
        <v>3003</v>
      </c>
      <c r="C1071" s="12" t="s">
        <v>48</v>
      </c>
      <c r="D1071" s="12" t="s">
        <v>49</v>
      </c>
      <c r="E1071" s="12" t="s">
        <v>3004</v>
      </c>
      <c r="F1071" s="12" t="s">
        <v>48</v>
      </c>
      <c r="G1071" s="12" t="s">
        <v>3010</v>
      </c>
      <c r="H1071" s="107" t="s">
        <v>3011</v>
      </c>
      <c r="I1071" s="12" t="s">
        <v>78</v>
      </c>
      <c r="J1071" s="12" t="s">
        <v>128</v>
      </c>
      <c r="K1071" s="12" t="s">
        <v>593</v>
      </c>
      <c r="L1071" s="12"/>
      <c r="M1071" s="95" t="s">
        <v>48</v>
      </c>
      <c r="N1071" s="12"/>
      <c r="O1071" s="96" t="s">
        <v>48</v>
      </c>
      <c r="P1071" s="12"/>
      <c r="Q1071" s="13">
        <v>0</v>
      </c>
      <c r="R1071" s="12"/>
      <c r="S1071" s="96">
        <v>0</v>
      </c>
      <c r="T1071" s="12" t="s">
        <v>48</v>
      </c>
      <c r="U1071" s="96">
        <v>0</v>
      </c>
      <c r="V1071" s="96">
        <v>0</v>
      </c>
      <c r="W1071" s="96">
        <v>0</v>
      </c>
      <c r="X1071" s="14">
        <v>0</v>
      </c>
      <c r="Y1071" s="14">
        <v>0</v>
      </c>
      <c r="Z1071" s="15" t="s">
        <v>57</v>
      </c>
      <c r="AA1071" s="12" t="s">
        <v>48</v>
      </c>
      <c r="AB1071" s="12" t="s">
        <v>48</v>
      </c>
      <c r="AC1071" s="12" t="s">
        <v>57</v>
      </c>
      <c r="AD1071" s="12" t="s">
        <v>57</v>
      </c>
      <c r="AE1071" s="12" t="s">
        <v>57</v>
      </c>
      <c r="AF1071" s="12" t="s">
        <v>80</v>
      </c>
      <c r="AG1071" s="96">
        <v>0</v>
      </c>
      <c r="AH1071" s="12" t="s">
        <v>48</v>
      </c>
      <c r="AI1071" s="12" t="s">
        <v>48</v>
      </c>
    </row>
    <row r="1072" spans="2:35" ht="15" customHeight="1" x14ac:dyDescent="0.35">
      <c r="B1072" s="107" t="s">
        <v>120</v>
      </c>
      <c r="C1072" s="12" t="s">
        <v>48</v>
      </c>
      <c r="D1072" s="12" t="s">
        <v>386</v>
      </c>
      <c r="E1072" s="12" t="s">
        <v>3004</v>
      </c>
      <c r="F1072" s="12" t="s">
        <v>48</v>
      </c>
      <c r="G1072" s="12" t="s">
        <v>3012</v>
      </c>
      <c r="H1072" s="107" t="s">
        <v>3013</v>
      </c>
      <c r="I1072" s="12" t="s">
        <v>78</v>
      </c>
      <c r="J1072" s="12"/>
      <c r="K1072" s="12" t="s">
        <v>294</v>
      </c>
      <c r="L1072" s="12" t="s">
        <v>68</v>
      </c>
      <c r="M1072" s="95">
        <v>42761</v>
      </c>
      <c r="N1072" s="12" t="s">
        <v>71</v>
      </c>
      <c r="O1072" s="96" t="s">
        <v>48</v>
      </c>
      <c r="P1072" s="12"/>
      <c r="Q1072" s="13">
        <v>0</v>
      </c>
      <c r="R1072" s="12" t="s">
        <v>56</v>
      </c>
      <c r="S1072" s="96">
        <v>0</v>
      </c>
      <c r="T1072" s="12" t="s">
        <v>48</v>
      </c>
      <c r="U1072" s="96" t="s">
        <v>3</v>
      </c>
      <c r="V1072" s="96">
        <v>0</v>
      </c>
      <c r="W1072" s="96">
        <v>0</v>
      </c>
      <c r="X1072" s="14">
        <v>0</v>
      </c>
      <c r="Y1072" s="14">
        <v>0</v>
      </c>
      <c r="Z1072" s="15" t="s">
        <v>57</v>
      </c>
      <c r="AA1072" s="12" t="s">
        <v>48</v>
      </c>
      <c r="AB1072" s="12" t="s">
        <v>48</v>
      </c>
      <c r="AC1072" s="12" t="s">
        <v>57</v>
      </c>
      <c r="AD1072" s="12" t="s">
        <v>57</v>
      </c>
      <c r="AE1072" s="12" t="s">
        <v>57</v>
      </c>
      <c r="AF1072" s="12" t="s">
        <v>80</v>
      </c>
      <c r="AG1072" s="96">
        <v>0</v>
      </c>
      <c r="AH1072" s="12" t="s">
        <v>48</v>
      </c>
      <c r="AI1072" s="12" t="s">
        <v>48</v>
      </c>
    </row>
    <row r="1073" spans="2:35" ht="15" customHeight="1" x14ac:dyDescent="0.35">
      <c r="B1073" s="107" t="s">
        <v>3014</v>
      </c>
      <c r="C1073" s="12" t="s">
        <v>48</v>
      </c>
      <c r="D1073" s="12" t="s">
        <v>49</v>
      </c>
      <c r="E1073" s="12" t="s">
        <v>3004</v>
      </c>
      <c r="F1073" s="12" t="s">
        <v>48</v>
      </c>
      <c r="G1073" s="12" t="s">
        <v>3015</v>
      </c>
      <c r="H1073" s="107" t="s">
        <v>3016</v>
      </c>
      <c r="I1073" s="12" t="s">
        <v>78</v>
      </c>
      <c r="J1073" s="12" t="s">
        <v>79</v>
      </c>
      <c r="K1073" s="12" t="s">
        <v>55</v>
      </c>
      <c r="L1073" s="12"/>
      <c r="M1073" s="95" t="s">
        <v>48</v>
      </c>
      <c r="N1073" s="12"/>
      <c r="O1073" s="96" t="s">
        <v>48</v>
      </c>
      <c r="P1073" s="12"/>
      <c r="Q1073" s="13">
        <v>6862.45</v>
      </c>
      <c r="R1073" s="12" t="s">
        <v>56</v>
      </c>
      <c r="S1073" s="96">
        <v>0</v>
      </c>
      <c r="T1073" s="12" t="s">
        <v>48</v>
      </c>
      <c r="U1073" s="96">
        <v>0</v>
      </c>
      <c r="V1073" s="96">
        <v>0</v>
      </c>
      <c r="W1073" s="96">
        <v>5</v>
      </c>
      <c r="X1073" s="14">
        <v>0</v>
      </c>
      <c r="Y1073" s="14">
        <v>0</v>
      </c>
      <c r="Z1073" s="15" t="s">
        <v>57</v>
      </c>
      <c r="AA1073" s="12" t="s">
        <v>48</v>
      </c>
      <c r="AB1073" s="12" t="s">
        <v>48</v>
      </c>
      <c r="AC1073" s="12" t="s">
        <v>57</v>
      </c>
      <c r="AD1073" s="12" t="s">
        <v>57</v>
      </c>
      <c r="AE1073" s="12" t="s">
        <v>57</v>
      </c>
      <c r="AF1073" s="12" t="s">
        <v>80</v>
      </c>
      <c r="AG1073" s="96">
        <v>3</v>
      </c>
      <c r="AH1073" s="12" t="s">
        <v>48</v>
      </c>
      <c r="AI1073" s="12" t="s">
        <v>48</v>
      </c>
    </row>
    <row r="1074" spans="2:35" ht="15" customHeight="1" x14ac:dyDescent="0.35">
      <c r="B1074" s="12" t="s">
        <v>66</v>
      </c>
      <c r="C1074" s="12" t="s">
        <v>48</v>
      </c>
      <c r="D1074" s="12" t="s">
        <v>49</v>
      </c>
      <c r="E1074" s="12" t="s">
        <v>3017</v>
      </c>
      <c r="F1074" s="120" t="s">
        <v>3018</v>
      </c>
      <c r="G1074" s="12" t="s">
        <v>3019</v>
      </c>
      <c r="H1074" s="12" t="s">
        <v>3020</v>
      </c>
      <c r="I1074" s="12" t="s">
        <v>89</v>
      </c>
      <c r="J1074" s="12" t="s">
        <v>66</v>
      </c>
      <c r="K1074" s="12" t="s">
        <v>67</v>
      </c>
      <c r="L1074" s="12" t="s">
        <v>119</v>
      </c>
      <c r="M1074" s="95">
        <v>45688</v>
      </c>
      <c r="N1074" s="12" t="s">
        <v>72</v>
      </c>
      <c r="O1074" s="96">
        <v>1850</v>
      </c>
      <c r="P1074" s="12" t="s">
        <v>97</v>
      </c>
      <c r="Q1074" s="17">
        <f>X1074</f>
        <v>1494145.87</v>
      </c>
      <c r="R1074" s="12" t="s">
        <v>72</v>
      </c>
      <c r="S1074" s="96">
        <f>Q1074/V1074</f>
        <v>807.64641621621627</v>
      </c>
      <c r="T1074" s="12" t="s">
        <v>48</v>
      </c>
      <c r="U1074" s="96">
        <v>0</v>
      </c>
      <c r="V1074" s="96">
        <f>O1074</f>
        <v>1850</v>
      </c>
      <c r="W1074" s="96">
        <v>9</v>
      </c>
      <c r="X1074" s="16">
        <f>1494445.83+Y1074</f>
        <v>1494145.87</v>
      </c>
      <c r="Y1074" s="16">
        <v>-299.95999999999998</v>
      </c>
      <c r="Z1074" s="15" t="s">
        <v>58</v>
      </c>
      <c r="AA1074" s="12" t="s">
        <v>58</v>
      </c>
      <c r="AB1074" s="12" t="s">
        <v>91</v>
      </c>
      <c r="AC1074" s="12" t="s">
        <v>57</v>
      </c>
      <c r="AD1074" s="12" t="s">
        <v>57</v>
      </c>
      <c r="AE1074" s="12" t="s">
        <v>57</v>
      </c>
      <c r="AF1074" s="12" t="s">
        <v>80</v>
      </c>
      <c r="AG1074" s="96">
        <v>11</v>
      </c>
      <c r="AH1074" s="12" t="s">
        <v>48</v>
      </c>
      <c r="AI1074" s="12" t="s">
        <v>48</v>
      </c>
    </row>
    <row r="1081" spans="2:35" ht="15" customHeight="1" x14ac:dyDescent="0.35">
      <c r="U1081" s="32"/>
    </row>
  </sheetData>
  <sheetProtection sort="0" autoFilter="0"/>
  <protectedRanges>
    <protectedRange password="F08C" sqref="H319" name="Range2_2_18"/>
    <protectedRange sqref="H319" name="Range1_2_16"/>
  </protectedRanges>
  <autoFilter ref="B4:AI1074" xr:uid="{2405FDC1-7FC1-4497-8327-49DE7E321A79}"/>
  <mergeCells count="5">
    <mergeCell ref="I1:N1"/>
    <mergeCell ref="O2:P2"/>
    <mergeCell ref="B3:Y3"/>
    <mergeCell ref="AA3:AE3"/>
    <mergeCell ref="AF3:AI3"/>
  </mergeCells>
  <dataValidations count="10">
    <dataValidation type="list" allowBlank="1" showInputMessage="1" showErrorMessage="1" sqref="P880 P1019:P1021 P872:P874 P937 P5:P13 P758:P772 P15:P71 P76:P684 P776:P869" xr:uid="{0E7265E4-330C-4693-9ABD-CEF5B91B279E}">
      <formula1>"Preliminary,Design"</formula1>
    </dataValidation>
    <dataValidation type="list" allowBlank="1" showInputMessage="1" showErrorMessage="1" sqref="K1019:K1021 K872:K874 K5:K13 K758:K772 K15:K71 K76:K169 K776:K869" xr:uid="{B53BB398-36CB-4AC4-B272-8CDEBA2576C4}">
      <formula1>"Active,Hold,Cancelled"</formula1>
    </dataValidation>
    <dataValidation type="list" allowBlank="1" showInputMessage="1" showErrorMessage="1" sqref="AC739:AC740 AC906 AC737 AC1019:AC1022 AC742 AC185 AC199 AC202:AC205 AC212:AC218 AC224:AC225 AC228:AC237 AC241:AC245 AC252:AC255 AC261:AC267 AC299 AC303 AC308:AC310 AC336 AC340 AC349:AC351 AC371:AC374 AC380:AC383 AC396:AC398 AC494 AC515:AC516 AC544:AC548 AC554 AC556:AC557 AC571:AC572 AC582:AC583 AC587:AC596 AC576:AC579 AC635:AC637 AC639:AC640 AC643 AC646:AC647 AC654 AC658 AC660:AC664 AC668 AC670:AC671 AC714:AC717 AC729:AC734 AC928:AC929 AC946:AC965 AC970:AC974 AC976:AC990 AC1006:AC1008 AC1032 AC1035:AC1040 AC678:AC685 AC631:AC633 AC601:AC618 AC400:AC403 AC385:AC394 AC324:AC330 AC209:AC210 AC188:AC189 AC551:AC552 AC5:AC13 AC559:AC564 AD114:AE114 AC1042:AC1047 AC931:AC944 AC376:AC378 AC524:AC541 AC621:AC626 AC649:AC650 AC76:AC83 AC871:AC876 AC1053:AC1068 AC909:AC915 AC993:AC1002 AC1012:AC1015 AC220:AC222 AC283:AC297 AC312:AC315 AC413:AC467 AC506:AC512 AC469:AC488 AC878:AC900 AC918:AC923 AC353:AC369 AC15:AC71 AC249:AC250 AC85:AC180 AC687:AC712 AC745:AC869" xr:uid="{D3C01777-51E3-4621-87AF-8C3E353BE2CB}">
      <formula1>"Yes,No"</formula1>
    </dataValidation>
    <dataValidation type="list" allowBlank="1" showInputMessage="1" showErrorMessage="1" sqref="J910:J914 J1019:J1021 J175:J177 J896 J5:J13 J872:J876 J758:J772 J15:J71 J76:J169 J776:J869" xr:uid="{92F94C73-3A98-4448-8161-4AA837A31E4A}">
      <formula1>"Individual,Business,Government Agency,Contractor"</formula1>
    </dataValidation>
    <dataValidation type="list" allowBlank="1" showInputMessage="1" showErrorMessage="1" sqref="I1019:I1021 I5:I13 I872:I876 I758:I772 I15:I71 I76:I169 I776:I869" xr:uid="{9D21388C-EE34-4B6F-9235-68DECF622107}">
      <formula1>"A,B,C,D"</formula1>
    </dataValidation>
    <dataValidation type="list" allowBlank="1" showInputMessage="1" showErrorMessage="1" sqref="AB504 AB565 AB1019:AB1021 AB878:AB879 AB844:AB859 AB872:AB874 AB768:AB772 AB58:AB71 AB5:AB12 AB93:AB101 AB76 AB176 AB776:AB795 AB15:AB20 AB760:AB762 AB965 AB79:AB91 AB130:AB160 AB22:AB56 AB171 AB187 AB319 AB405 AB895 AB391 AB983 AB673 AB453 AB282 AB103:AB128 AB797:AB841 AB1024 AB990 AB1048 AB1053 AB861:AB869" xr:uid="{0685E204-2164-4C89-8CBF-C56897FA2AB1}">
      <formula1>"Heavy Concentration of OH Facilities,Heavy Volume of Vehicular/Pedestrian/Other Traffic,Limited Wheelchair Access,Civic/Scenic/Historical/Other Interest to General Public,Arterial Street or Major Collector,High Fire Risk Area (SDG&amp;E)"</formula1>
    </dataValidation>
    <dataValidation type="list" allowBlank="1" showInputMessage="1" showErrorMessage="1" sqref="R1019:R1021 R872:R874 R5:R13 R758:R772 R164:R169 R15:R71 R76:R162 R776:R869" xr:uid="{694EDC0F-FBC5-4455-A6A8-BB69F438F0E2}">
      <formula1>"Actual,EAC"</formula1>
    </dataValidation>
    <dataValidation type="list" allowBlank="1" showInputMessage="1" showErrorMessage="1" sqref="N1019:N1021 N872:N874 N937 N5:N13 N758:N772 N175:N226 N15:N71 N228:N613 N76:N169 N776:N869" xr:uid="{79D0B73E-C38A-402A-97B1-FF35946518F6}">
      <formula1>"Forecast,Actual"</formula1>
    </dataValidation>
    <dataValidation type="list" allowBlank="1" showInputMessage="1" showErrorMessage="1" sqref="L178:L179 L207:L208 L239:L240 L254:L256 L280 L284 L376 L378 L380:L381 L328 L227:L235 L402:L403 L395:L396 L204 L422 L1019:L1021 L344:L348 L192 L190 L362:L363 L374 L359 L172:L174 L181:L183 L330:L333 L267 L872:L874 L937 L385:L389 L406:L414 L339:L340 L293:L304 L210 L246:L248 L5:L13 L776:L796 L357 L758:L772 L217:L220 N227 L260:L261 L308:L325 L15:L71 L76:L169 L798:L869" xr:uid="{32BC8A91-0459-4F0F-BBAD-C052FDDA373E}">
      <formula1>"Planning,Estimating/Design,Construction,Closing,Closed"</formula1>
    </dataValidation>
    <dataValidation type="list" allowBlank="1" showInputMessage="1" showErrorMessage="1" sqref="AD890:AE893 AD906:AE906 AD921:AE921 AD1019:AE1021 AA1019:AA1021 AB843 AA1013 AD896:AE896 AD878:AE880 AA878:AA879 AA872:AA874 AD872:AE874 AA937 AE934:AE937 AD5:AE13 AD176:AE176 AB13 AA5:AA13 AB92 AB102 AB154:AB155 AE170:AE175 AD76:AE78 AD80:AE82 AD918:AE918 AD758:AE772 AD909:AE915 AB225 AB232:AB233 AB278:AB279 AE252:AE277 AB306:AB307 AE280:AE293 AE295:AE305 AB314 AD85:AE113 AE177:AE249 AE308:AE321 AB342:AB343 AA15:AA71 AD15:AE71 AD115:AE169 AA990 AA1048 AA1053 AE323:AE757 AA76:AA772 AA776:AA869 AD776:AE869" xr:uid="{4101668D-7B4B-47EB-A416-53B852A9B3DD}">
      <formula1>"Yes,No,Unknown"</formula1>
    </dataValidation>
  </dataValidations>
  <pageMargins left="0.7" right="0.7" top="0.75" bottom="0.75" header="0.3" footer="0.3"/>
  <pageSetup orientation="portrait" horizontalDpi="360" verticalDpi="360"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6F1BD-269F-4C92-A7AA-9DDD3590E5D3}">
  <dimension ref="A1:AC219"/>
  <sheetViews>
    <sheetView zoomScale="90" zoomScaleNormal="90" workbookViewId="0">
      <pane xSplit="1" ySplit="4" topLeftCell="B5" activePane="bottomRight" state="frozen"/>
      <selection pane="topRight" activeCell="C1" sqref="C1"/>
      <selection pane="bottomLeft" activeCell="A5" sqref="A5"/>
      <selection pane="bottomRight" activeCell="Y221" sqref="Y221"/>
    </sheetView>
  </sheetViews>
  <sheetFormatPr defaultRowHeight="15" customHeight="1" x14ac:dyDescent="0.35"/>
  <cols>
    <col min="1" max="1" width="26.81640625" customWidth="1"/>
    <col min="2" max="2" width="20.453125" style="44" customWidth="1"/>
    <col min="3" max="3" width="19.54296875" style="37" customWidth="1"/>
    <col min="4" max="4" width="19.54296875" style="44" customWidth="1"/>
    <col min="5" max="5" width="19.54296875" style="37" customWidth="1"/>
    <col min="6" max="6" width="19.54296875" style="39" customWidth="1"/>
    <col min="7" max="9" width="19.54296875" style="37" customWidth="1"/>
    <col min="10" max="12" width="19.54296875" style="41" customWidth="1"/>
    <col min="13" max="13" width="19.54296875" style="42" customWidth="1"/>
    <col min="14" max="14" width="19.54296875" style="43" customWidth="1"/>
    <col min="15" max="19" width="19.54296875" style="37" customWidth="1"/>
    <col min="20" max="20" width="18.453125" style="37" customWidth="1"/>
    <col min="21" max="21" width="18.453125" style="44" customWidth="1"/>
    <col min="22" max="22" width="18.453125" customWidth="1"/>
    <col min="23" max="23" width="18.453125" style="50" customWidth="1"/>
    <col min="24" max="24" width="18.1796875" style="46" customWidth="1"/>
    <col min="25" max="25" width="18.1796875" style="37" customWidth="1"/>
    <col min="26" max="26" width="18.453125" style="37" customWidth="1"/>
    <col min="27" max="27" width="16.81640625" style="37" customWidth="1"/>
    <col min="28" max="28" width="18.453125" style="37" customWidth="1"/>
    <col min="29" max="29" width="18.453125" customWidth="1"/>
  </cols>
  <sheetData>
    <row r="1" spans="1:29" ht="28.5" customHeight="1" x14ac:dyDescent="0.45">
      <c r="A1" s="36" t="s">
        <v>3021</v>
      </c>
      <c r="B1" s="37"/>
      <c r="C1" s="38"/>
      <c r="D1" s="37"/>
      <c r="H1" s="40"/>
      <c r="I1" s="37" t="s">
        <v>3022</v>
      </c>
      <c r="W1" s="45"/>
    </row>
    <row r="2" spans="1:29" thickBot="1" x14ac:dyDescent="0.4">
      <c r="F2" s="47"/>
      <c r="G2" s="48"/>
      <c r="N2" s="49"/>
      <c r="X2" s="51"/>
      <c r="AC2" s="37"/>
    </row>
    <row r="3" spans="1:29" thickBot="1" x14ac:dyDescent="0.4">
      <c r="A3" s="189" t="s">
        <v>11</v>
      </c>
      <c r="B3" s="190"/>
      <c r="C3" s="190"/>
      <c r="D3" s="190"/>
      <c r="E3" s="190"/>
      <c r="F3" s="191"/>
      <c r="G3" s="192"/>
      <c r="H3" s="192"/>
      <c r="I3" s="192"/>
      <c r="J3" s="190"/>
      <c r="K3" s="190"/>
      <c r="L3" s="193"/>
      <c r="M3" s="190"/>
      <c r="N3" s="190"/>
      <c r="O3" s="190"/>
      <c r="P3" s="190"/>
      <c r="Q3" s="190"/>
      <c r="R3" s="190"/>
      <c r="S3" s="194"/>
      <c r="T3" s="195" t="s">
        <v>3023</v>
      </c>
      <c r="U3" s="196"/>
      <c r="V3" s="192"/>
      <c r="W3" s="197"/>
      <c r="X3" s="198"/>
      <c r="Y3" s="52"/>
      <c r="Z3" s="199" t="s">
        <v>12</v>
      </c>
      <c r="AA3" s="199"/>
      <c r="AB3" s="199"/>
      <c r="AC3" s="200"/>
    </row>
    <row r="4" spans="1:29" ht="102" thickBot="1" x14ac:dyDescent="0.4">
      <c r="A4" s="53" t="s">
        <v>3024</v>
      </c>
      <c r="B4" s="54" t="s">
        <v>3025</v>
      </c>
      <c r="C4" s="55" t="s">
        <v>3026</v>
      </c>
      <c r="D4" s="54" t="s">
        <v>3027</v>
      </c>
      <c r="E4" s="55" t="s">
        <v>3028</v>
      </c>
      <c r="F4" s="55" t="s">
        <v>3029</v>
      </c>
      <c r="G4" s="55" t="s">
        <v>3030</v>
      </c>
      <c r="H4" s="55" t="s">
        <v>3031</v>
      </c>
      <c r="I4" s="55" t="s">
        <v>3032</v>
      </c>
      <c r="J4" s="56" t="s">
        <v>3033</v>
      </c>
      <c r="K4" s="56" t="s">
        <v>3034</v>
      </c>
      <c r="L4" s="56" t="s">
        <v>3035</v>
      </c>
      <c r="M4" s="57" t="s">
        <v>3036</v>
      </c>
      <c r="N4" s="56" t="s">
        <v>3037</v>
      </c>
      <c r="O4" s="55" t="s">
        <v>3038</v>
      </c>
      <c r="P4" s="55" t="s">
        <v>3039</v>
      </c>
      <c r="Q4" s="55" t="s">
        <v>3040</v>
      </c>
      <c r="R4" s="55" t="s">
        <v>3041</v>
      </c>
      <c r="S4" s="55" t="s">
        <v>3042</v>
      </c>
      <c r="T4" s="55" t="s">
        <v>3043</v>
      </c>
      <c r="U4" s="54" t="s">
        <v>3044</v>
      </c>
      <c r="V4" s="58" t="s">
        <v>3045</v>
      </c>
      <c r="W4" s="59" t="s">
        <v>3046</v>
      </c>
      <c r="X4" s="60" t="s">
        <v>3047</v>
      </c>
      <c r="Y4" s="55" t="s">
        <v>3048</v>
      </c>
      <c r="Z4" s="55" t="s">
        <v>3049</v>
      </c>
      <c r="AA4" s="55" t="s">
        <v>3050</v>
      </c>
      <c r="AB4" s="55" t="s">
        <v>3051</v>
      </c>
      <c r="AC4" s="58" t="s">
        <v>3052</v>
      </c>
    </row>
    <row r="5" spans="1:29" ht="14.5" x14ac:dyDescent="0.35">
      <c r="A5" s="12" t="s">
        <v>3053</v>
      </c>
      <c r="B5" s="61">
        <f>VLOOKUP(A5,[1]Sheet1!$A$1:$F$209,5,FALSE)</f>
        <v>0</v>
      </c>
      <c r="C5" s="21">
        <v>13492</v>
      </c>
      <c r="D5" s="61">
        <v>-27012.568352477741</v>
      </c>
      <c r="E5" s="21" t="s">
        <v>3054</v>
      </c>
      <c r="F5" s="21">
        <v>0</v>
      </c>
      <c r="G5" s="62">
        <v>0</v>
      </c>
      <c r="H5" s="63">
        <v>0</v>
      </c>
      <c r="I5" s="63">
        <v>0</v>
      </c>
      <c r="J5" s="64">
        <v>0</v>
      </c>
      <c r="K5" s="64">
        <v>0</v>
      </c>
      <c r="L5" s="21">
        <v>0</v>
      </c>
      <c r="M5" s="65"/>
      <c r="N5" s="66" t="s">
        <v>3055</v>
      </c>
      <c r="O5" s="21">
        <v>0</v>
      </c>
      <c r="P5" s="21">
        <v>0</v>
      </c>
      <c r="Q5" s="21">
        <v>0</v>
      </c>
      <c r="R5" s="21">
        <v>0</v>
      </c>
      <c r="S5" s="21">
        <v>0</v>
      </c>
      <c r="T5" s="21">
        <f>B5/C5</f>
        <v>0</v>
      </c>
      <c r="U5" s="61">
        <v>0</v>
      </c>
      <c r="V5" s="12" t="s">
        <v>58</v>
      </c>
      <c r="W5" s="63">
        <v>0</v>
      </c>
      <c r="X5" s="21">
        <v>0</v>
      </c>
      <c r="Y5" s="21">
        <f>VLOOKUP(A5,'[2]2025 Alloc_Expend Sum'!$A$4:$AD$230,6,FALSE)</f>
        <v>0</v>
      </c>
      <c r="Z5" s="21">
        <v>0</v>
      </c>
      <c r="AA5" s="21">
        <v>0</v>
      </c>
      <c r="AB5" s="21">
        <v>0</v>
      </c>
      <c r="AC5" s="12" t="s">
        <v>3056</v>
      </c>
    </row>
    <row r="6" spans="1:29" ht="14.5" x14ac:dyDescent="0.35">
      <c r="A6" s="12" t="s">
        <v>63</v>
      </c>
      <c r="B6" s="61">
        <f>VLOOKUP(A6,[1]Sheet1!$A$1:$F$209,5,FALSE)</f>
        <v>55752.239999999991</v>
      </c>
      <c r="C6" s="21">
        <v>10368</v>
      </c>
      <c r="D6" s="61">
        <v>-677459.54756852076</v>
      </c>
      <c r="E6" s="21">
        <f>D6/N6</f>
        <v>-48.671567466665763</v>
      </c>
      <c r="F6" s="21">
        <v>0</v>
      </c>
      <c r="G6" s="62">
        <v>0</v>
      </c>
      <c r="H6" s="63">
        <v>0</v>
      </c>
      <c r="I6" s="63">
        <v>0</v>
      </c>
      <c r="J6" s="64">
        <v>0</v>
      </c>
      <c r="K6" s="64">
        <v>0</v>
      </c>
      <c r="L6" s="21">
        <v>0</v>
      </c>
      <c r="M6" s="65"/>
      <c r="N6" s="67">
        <v>13919</v>
      </c>
      <c r="O6" s="21">
        <v>0</v>
      </c>
      <c r="P6" s="21">
        <v>4</v>
      </c>
      <c r="Q6" s="21">
        <v>1</v>
      </c>
      <c r="R6" s="21">
        <v>0</v>
      </c>
      <c r="S6" s="21">
        <v>0</v>
      </c>
      <c r="T6" s="21">
        <f t="shared" ref="T6:T69" si="0">B6/C6</f>
        <v>5.3773379629629616</v>
      </c>
      <c r="U6" s="61">
        <v>1353.47</v>
      </c>
      <c r="V6" s="12" t="s">
        <v>57</v>
      </c>
      <c r="W6" s="63">
        <v>0</v>
      </c>
      <c r="X6" s="21">
        <v>0</v>
      </c>
      <c r="Y6" s="21">
        <f>VLOOKUP(A6,'[2]2025 Alloc_Expend Sum'!$A$4:$AD$230,6,FALSE)</f>
        <v>0</v>
      </c>
      <c r="Z6" s="21">
        <v>0</v>
      </c>
      <c r="AA6" s="21">
        <v>0</v>
      </c>
      <c r="AB6" s="21">
        <v>0</v>
      </c>
      <c r="AC6" s="12" t="s">
        <v>294</v>
      </c>
    </row>
    <row r="7" spans="1:29" ht="14.5" x14ac:dyDescent="0.35">
      <c r="A7" s="12" t="s">
        <v>92</v>
      </c>
      <c r="B7" s="61">
        <f>VLOOKUP(A7,[1]Sheet1!$A$1:$F$209,5,FALSE)</f>
        <v>224509.06000000003</v>
      </c>
      <c r="C7" s="21">
        <v>42237</v>
      </c>
      <c r="D7" s="61">
        <v>0</v>
      </c>
      <c r="E7" s="21">
        <v>0</v>
      </c>
      <c r="F7" s="21">
        <v>0</v>
      </c>
      <c r="G7" s="62">
        <v>0</v>
      </c>
      <c r="H7" s="63">
        <v>0</v>
      </c>
      <c r="I7" s="63">
        <v>0</v>
      </c>
      <c r="J7" s="64">
        <v>0</v>
      </c>
      <c r="K7" s="64">
        <v>0</v>
      </c>
      <c r="L7" s="21">
        <v>0</v>
      </c>
      <c r="M7" s="65"/>
      <c r="N7" s="67">
        <v>171808</v>
      </c>
      <c r="O7" s="21">
        <v>2</v>
      </c>
      <c r="P7" s="21">
        <v>1</v>
      </c>
      <c r="Q7" s="21">
        <v>0</v>
      </c>
      <c r="R7" s="21">
        <v>0</v>
      </c>
      <c r="S7" s="21">
        <v>0</v>
      </c>
      <c r="T7" s="21">
        <f t="shared" si="0"/>
        <v>5.3154594313043075</v>
      </c>
      <c r="U7" s="61">
        <v>155011.15999999997</v>
      </c>
      <c r="V7" s="12" t="s">
        <v>58</v>
      </c>
      <c r="W7" s="63">
        <v>0</v>
      </c>
      <c r="X7" s="21">
        <v>0</v>
      </c>
      <c r="Y7" s="21">
        <f>VLOOKUP(A7,'[2]2025 Alloc_Expend Sum'!$A$4:$AD$230,6,FALSE)</f>
        <v>0</v>
      </c>
      <c r="Z7" s="21">
        <v>0</v>
      </c>
      <c r="AA7" s="21">
        <v>0</v>
      </c>
      <c r="AB7" s="21">
        <v>0</v>
      </c>
      <c r="AC7" s="12" t="s">
        <v>294</v>
      </c>
    </row>
    <row r="8" spans="1:29" ht="14.5" x14ac:dyDescent="0.35">
      <c r="A8" s="12" t="s">
        <v>3057</v>
      </c>
      <c r="B8" s="61">
        <f>VLOOKUP(A8,[1]Sheet1!$A$1:$F$209,5,FALSE)</f>
        <v>0</v>
      </c>
      <c r="C8" s="21">
        <v>25280</v>
      </c>
      <c r="D8" s="61">
        <v>0</v>
      </c>
      <c r="E8" s="21">
        <v>0</v>
      </c>
      <c r="F8" s="21">
        <v>0</v>
      </c>
      <c r="G8" s="62">
        <v>0</v>
      </c>
      <c r="H8" s="63">
        <v>0</v>
      </c>
      <c r="I8" s="63">
        <v>0</v>
      </c>
      <c r="J8" s="64">
        <v>0</v>
      </c>
      <c r="K8" s="64">
        <v>0</v>
      </c>
      <c r="L8" s="21">
        <v>0</v>
      </c>
      <c r="M8" s="65"/>
      <c r="N8" s="67">
        <v>14570</v>
      </c>
      <c r="O8" s="21">
        <v>0</v>
      </c>
      <c r="P8" s="21">
        <v>0</v>
      </c>
      <c r="Q8" s="21">
        <v>0</v>
      </c>
      <c r="R8" s="21">
        <v>0</v>
      </c>
      <c r="S8" s="21">
        <v>0</v>
      </c>
      <c r="T8" s="21">
        <f t="shared" si="0"/>
        <v>0</v>
      </c>
      <c r="U8" s="61">
        <v>0</v>
      </c>
      <c r="V8" s="12" t="s">
        <v>57</v>
      </c>
      <c r="W8" s="63">
        <v>0</v>
      </c>
      <c r="X8" s="21">
        <v>0</v>
      </c>
      <c r="Y8" s="21">
        <f>VLOOKUP(A8,'[2]2025 Alloc_Expend Sum'!$A$4:$AD$230,6,FALSE)</f>
        <v>0</v>
      </c>
      <c r="Z8" s="21">
        <v>0</v>
      </c>
      <c r="AA8" s="21">
        <v>0</v>
      </c>
      <c r="AB8" s="21">
        <v>0</v>
      </c>
      <c r="AC8" s="12" t="s">
        <v>3056</v>
      </c>
    </row>
    <row r="9" spans="1:29" ht="14.5" x14ac:dyDescent="0.35">
      <c r="A9" s="12" t="s">
        <v>103</v>
      </c>
      <c r="B9" s="61">
        <f>VLOOKUP(A9,[1]Sheet1!$A$1:$F$209,5,FALSE)</f>
        <v>0</v>
      </c>
      <c r="C9" s="21">
        <v>261</v>
      </c>
      <c r="D9" s="61">
        <v>0</v>
      </c>
      <c r="E9" s="21">
        <v>0</v>
      </c>
      <c r="F9" s="21">
        <v>0</v>
      </c>
      <c r="G9" s="62">
        <v>0</v>
      </c>
      <c r="H9" s="63">
        <v>0</v>
      </c>
      <c r="I9" s="63">
        <v>0</v>
      </c>
      <c r="J9" s="64">
        <v>0</v>
      </c>
      <c r="K9" s="64">
        <v>0</v>
      </c>
      <c r="L9" s="21">
        <v>0</v>
      </c>
      <c r="M9" s="65"/>
      <c r="N9" s="67" t="s">
        <v>3058</v>
      </c>
      <c r="O9" s="21">
        <v>0</v>
      </c>
      <c r="P9" s="21">
        <v>2</v>
      </c>
      <c r="Q9" s="21">
        <v>0</v>
      </c>
      <c r="R9" s="21">
        <v>0</v>
      </c>
      <c r="S9" s="21">
        <v>0</v>
      </c>
      <c r="T9" s="21">
        <f t="shared" si="0"/>
        <v>0</v>
      </c>
      <c r="U9" s="61">
        <v>0</v>
      </c>
      <c r="V9" s="12" t="s">
        <v>58</v>
      </c>
      <c r="W9" s="63">
        <v>0</v>
      </c>
      <c r="X9" s="21">
        <v>0</v>
      </c>
      <c r="Y9" s="21">
        <f>VLOOKUP(A9,'[2]2025 Alloc_Expend Sum'!$A$4:$AD$230,6,FALSE)</f>
        <v>0</v>
      </c>
      <c r="Z9" s="21">
        <v>0</v>
      </c>
      <c r="AA9" s="21">
        <v>0</v>
      </c>
      <c r="AB9" s="21">
        <v>0</v>
      </c>
      <c r="AC9" s="12" t="s">
        <v>3059</v>
      </c>
    </row>
    <row r="10" spans="1:29" s="74" customFormat="1" ht="14.5" x14ac:dyDescent="0.35">
      <c r="A10" s="68" t="s">
        <v>112</v>
      </c>
      <c r="B10" s="61">
        <f>VLOOKUP(A10,[1]Sheet1!$A$1:$F$209,5,FALSE)</f>
        <v>0</v>
      </c>
      <c r="C10" s="21">
        <v>35805</v>
      </c>
      <c r="D10" s="61">
        <v>0</v>
      </c>
      <c r="E10" s="21">
        <v>0</v>
      </c>
      <c r="F10" s="21">
        <v>0</v>
      </c>
      <c r="G10" s="62">
        <v>0</v>
      </c>
      <c r="H10" s="69">
        <v>0</v>
      </c>
      <c r="I10" s="63">
        <v>0</v>
      </c>
      <c r="J10" s="64">
        <v>0</v>
      </c>
      <c r="K10" s="64">
        <v>0</v>
      </c>
      <c r="L10" s="70">
        <v>107176.29</v>
      </c>
      <c r="M10" s="71"/>
      <c r="N10" s="72">
        <v>33339</v>
      </c>
      <c r="O10" s="21">
        <v>0</v>
      </c>
      <c r="P10" s="73">
        <v>2</v>
      </c>
      <c r="Q10" s="73">
        <v>0</v>
      </c>
      <c r="R10" s="73">
        <v>0</v>
      </c>
      <c r="S10" s="73">
        <v>1</v>
      </c>
      <c r="T10" s="21">
        <f t="shared" si="0"/>
        <v>0</v>
      </c>
      <c r="U10" s="61">
        <v>0</v>
      </c>
      <c r="V10" s="12" t="s">
        <v>57</v>
      </c>
      <c r="W10" s="63">
        <v>0</v>
      </c>
      <c r="X10" s="21">
        <v>0</v>
      </c>
      <c r="Y10" s="21">
        <f>VLOOKUP(A10,'[2]2025 Alloc_Expend Sum'!$A$4:$AD$230,6,FALSE)</f>
        <v>0</v>
      </c>
      <c r="Z10" s="21">
        <v>0</v>
      </c>
      <c r="AA10" s="21">
        <v>0</v>
      </c>
      <c r="AB10" s="21">
        <v>1</v>
      </c>
      <c r="AC10" s="12" t="s">
        <v>294</v>
      </c>
    </row>
    <row r="11" spans="1:29" ht="14.5" x14ac:dyDescent="0.35">
      <c r="A11" s="12" t="s">
        <v>130</v>
      </c>
      <c r="B11" s="61">
        <f>VLOOKUP(A11,[1]Sheet1!$A$1:$F$209,5,FALSE)</f>
        <v>0</v>
      </c>
      <c r="C11" s="21">
        <v>27885</v>
      </c>
      <c r="D11" s="61">
        <v>0</v>
      </c>
      <c r="E11" s="21">
        <v>0</v>
      </c>
      <c r="F11" s="21">
        <v>0</v>
      </c>
      <c r="G11" s="62">
        <v>0</v>
      </c>
      <c r="H11" s="63">
        <v>0</v>
      </c>
      <c r="I11" s="63">
        <v>0</v>
      </c>
      <c r="J11" s="64">
        <v>0</v>
      </c>
      <c r="K11" s="64">
        <v>0</v>
      </c>
      <c r="L11" s="21">
        <v>0</v>
      </c>
      <c r="M11" s="65"/>
      <c r="N11" s="67">
        <v>106047</v>
      </c>
      <c r="O11" s="21">
        <v>0</v>
      </c>
      <c r="P11" s="21">
        <v>0</v>
      </c>
      <c r="Q11" s="21">
        <v>0</v>
      </c>
      <c r="R11" s="21">
        <v>0</v>
      </c>
      <c r="S11" s="21">
        <v>0</v>
      </c>
      <c r="T11" s="21">
        <f t="shared" si="0"/>
        <v>0</v>
      </c>
      <c r="U11" s="61">
        <v>0</v>
      </c>
      <c r="V11" s="12" t="s">
        <v>57</v>
      </c>
      <c r="W11" s="63">
        <v>0</v>
      </c>
      <c r="X11" s="21">
        <v>0</v>
      </c>
      <c r="Y11" s="21">
        <f>VLOOKUP(A11,'[2]2025 Alloc_Expend Sum'!$A$4:$AD$230,6,FALSE)</f>
        <v>0</v>
      </c>
      <c r="Z11" s="21">
        <v>0</v>
      </c>
      <c r="AA11" s="21">
        <v>0</v>
      </c>
      <c r="AB11" s="21">
        <v>0</v>
      </c>
      <c r="AC11" s="12" t="s">
        <v>3059</v>
      </c>
    </row>
    <row r="12" spans="1:29" ht="16.5" x14ac:dyDescent="0.35">
      <c r="A12" s="12" t="s">
        <v>136</v>
      </c>
      <c r="B12" s="61">
        <f>VLOOKUP(A12,[1]Sheet1!$A$1:$F$209,5,FALSE)</f>
        <v>124300.15</v>
      </c>
      <c r="C12" s="21">
        <v>6601</v>
      </c>
      <c r="D12" s="61">
        <v>0</v>
      </c>
      <c r="E12" s="21">
        <v>0</v>
      </c>
      <c r="F12" s="21">
        <v>0</v>
      </c>
      <c r="G12" s="62">
        <v>0</v>
      </c>
      <c r="H12" s="63">
        <v>0</v>
      </c>
      <c r="I12" s="63">
        <v>0</v>
      </c>
      <c r="J12" s="64">
        <v>0</v>
      </c>
      <c r="K12" s="64">
        <v>0</v>
      </c>
      <c r="L12" s="21">
        <v>0</v>
      </c>
      <c r="M12" s="65"/>
      <c r="N12" s="67">
        <v>23820</v>
      </c>
      <c r="O12" s="21">
        <v>0</v>
      </c>
      <c r="P12" s="21">
        <v>1</v>
      </c>
      <c r="Q12" s="21">
        <v>0</v>
      </c>
      <c r="R12" s="21">
        <v>0</v>
      </c>
      <c r="S12" s="21">
        <v>0</v>
      </c>
      <c r="T12" s="62">
        <f t="shared" si="0"/>
        <v>18.830502954097863</v>
      </c>
      <c r="U12" s="61">
        <v>530.91</v>
      </c>
      <c r="V12" s="12" t="s">
        <v>58</v>
      </c>
      <c r="W12" s="63">
        <v>0</v>
      </c>
      <c r="X12" s="116" t="s">
        <v>3060</v>
      </c>
      <c r="Y12" s="21">
        <v>0</v>
      </c>
      <c r="Z12" s="21">
        <v>0</v>
      </c>
      <c r="AA12" s="21">
        <v>0</v>
      </c>
      <c r="AB12" s="21">
        <v>0</v>
      </c>
      <c r="AC12" s="12" t="s">
        <v>294</v>
      </c>
    </row>
    <row r="13" spans="1:29" ht="14.5" x14ac:dyDescent="0.35">
      <c r="A13" s="12" t="s">
        <v>3061</v>
      </c>
      <c r="B13" s="61">
        <f>VLOOKUP(A13,[1]Sheet1!$A$1:$F$209,5,FALSE)</f>
        <v>0</v>
      </c>
      <c r="C13" s="21">
        <v>2659</v>
      </c>
      <c r="D13" s="61">
        <v>0</v>
      </c>
      <c r="E13" s="21">
        <v>0</v>
      </c>
      <c r="F13" s="21">
        <v>0</v>
      </c>
      <c r="G13" s="62">
        <v>0</v>
      </c>
      <c r="H13" s="63">
        <v>0</v>
      </c>
      <c r="I13" s="63">
        <v>0</v>
      </c>
      <c r="J13" s="64">
        <v>0</v>
      </c>
      <c r="K13" s="64">
        <v>0</v>
      </c>
      <c r="L13" s="21">
        <v>0</v>
      </c>
      <c r="M13" s="65"/>
      <c r="N13" s="67">
        <v>8011</v>
      </c>
      <c r="O13" s="21">
        <v>0</v>
      </c>
      <c r="P13" s="21">
        <v>0</v>
      </c>
      <c r="Q13" s="21">
        <v>0</v>
      </c>
      <c r="R13" s="21">
        <v>0</v>
      </c>
      <c r="S13" s="21">
        <v>0</v>
      </c>
      <c r="T13" s="21">
        <f t="shared" si="0"/>
        <v>0</v>
      </c>
      <c r="U13" s="61">
        <v>0</v>
      </c>
      <c r="V13" s="12" t="s">
        <v>57</v>
      </c>
      <c r="W13" s="63">
        <v>0</v>
      </c>
      <c r="X13" s="21">
        <v>0</v>
      </c>
      <c r="Y13" s="21">
        <f>VLOOKUP(A13,'[2]2025 Alloc_Expend Sum'!$A$4:$AD$230,6,FALSE)</f>
        <v>0</v>
      </c>
      <c r="Z13" s="21">
        <v>0</v>
      </c>
      <c r="AA13" s="21">
        <v>0</v>
      </c>
      <c r="AB13" s="21">
        <v>0</v>
      </c>
      <c r="AC13" s="12" t="s">
        <v>3056</v>
      </c>
    </row>
    <row r="14" spans="1:29" ht="14.5" x14ac:dyDescent="0.35">
      <c r="A14" s="12" t="s">
        <v>3062</v>
      </c>
      <c r="B14" s="61">
        <f>VLOOKUP(A14,[1]Sheet1!$A$1:$F$209,5,FALSE)</f>
        <v>0</v>
      </c>
      <c r="C14" s="21">
        <v>614</v>
      </c>
      <c r="D14" s="61">
        <v>0</v>
      </c>
      <c r="E14" s="21">
        <v>0</v>
      </c>
      <c r="F14" s="21">
        <v>0</v>
      </c>
      <c r="G14" s="62">
        <v>0</v>
      </c>
      <c r="H14" s="63">
        <v>0</v>
      </c>
      <c r="I14" s="63">
        <v>0</v>
      </c>
      <c r="J14" s="64">
        <v>0</v>
      </c>
      <c r="K14" s="64">
        <v>0</v>
      </c>
      <c r="L14" s="21">
        <v>0</v>
      </c>
      <c r="M14" s="65"/>
      <c r="N14" s="67">
        <v>5010</v>
      </c>
      <c r="O14" s="21">
        <v>0</v>
      </c>
      <c r="P14" s="21">
        <v>0</v>
      </c>
      <c r="Q14" s="21">
        <v>0</v>
      </c>
      <c r="R14" s="21">
        <v>0</v>
      </c>
      <c r="S14" s="21">
        <v>0</v>
      </c>
      <c r="T14" s="21">
        <f t="shared" si="0"/>
        <v>0</v>
      </c>
      <c r="U14" s="61">
        <v>0</v>
      </c>
      <c r="V14" s="12" t="s">
        <v>57</v>
      </c>
      <c r="W14" s="63">
        <v>0</v>
      </c>
      <c r="X14" s="21">
        <v>0</v>
      </c>
      <c r="Y14" s="21">
        <f>VLOOKUP(A14,'[2]2025 Alloc_Expend Sum'!$A$4:$AD$230,6,FALSE)</f>
        <v>0</v>
      </c>
      <c r="Z14" s="21">
        <v>0</v>
      </c>
      <c r="AA14" s="21">
        <v>0</v>
      </c>
      <c r="AB14" s="21">
        <v>0</v>
      </c>
      <c r="AC14" s="12" t="s">
        <v>3056</v>
      </c>
    </row>
    <row r="15" spans="1:29" ht="14.5" x14ac:dyDescent="0.35">
      <c r="A15" s="12" t="s">
        <v>3063</v>
      </c>
      <c r="B15" s="61">
        <f>VLOOKUP(A15,[1]Sheet1!$A$1:$F$209,5,FALSE)</f>
        <v>1528.1700000000003</v>
      </c>
      <c r="C15" s="21">
        <v>22631</v>
      </c>
      <c r="D15" s="61">
        <v>0</v>
      </c>
      <c r="E15" s="21">
        <v>0</v>
      </c>
      <c r="F15" s="21">
        <v>0</v>
      </c>
      <c r="G15" s="62">
        <v>0</v>
      </c>
      <c r="H15" s="63">
        <v>0</v>
      </c>
      <c r="I15" s="63">
        <v>0</v>
      </c>
      <c r="J15" s="64">
        <v>0</v>
      </c>
      <c r="K15" s="64">
        <v>0</v>
      </c>
      <c r="L15" s="21">
        <v>0</v>
      </c>
      <c r="M15" s="65"/>
      <c r="N15" s="67">
        <v>77373</v>
      </c>
      <c r="O15" s="21">
        <v>0</v>
      </c>
      <c r="P15" s="21">
        <v>0</v>
      </c>
      <c r="Q15" s="21">
        <v>0</v>
      </c>
      <c r="R15" s="21">
        <v>0</v>
      </c>
      <c r="S15" s="21">
        <v>0</v>
      </c>
      <c r="T15" s="62">
        <f t="shared" si="0"/>
        <v>6.7525518094648948E-2</v>
      </c>
      <c r="U15" s="61">
        <v>0</v>
      </c>
      <c r="V15" s="12" t="s">
        <v>57</v>
      </c>
      <c r="W15" s="63">
        <v>0</v>
      </c>
      <c r="X15" s="21">
        <v>0</v>
      </c>
      <c r="Y15" s="21">
        <f>VLOOKUP(A15,'[2]2025 Alloc_Expend Sum'!$A$4:$AD$230,6,FALSE)</f>
        <v>0</v>
      </c>
      <c r="Z15" s="21">
        <v>0</v>
      </c>
      <c r="AA15" s="21">
        <v>0</v>
      </c>
      <c r="AB15" s="21">
        <v>0</v>
      </c>
      <c r="AC15" s="12" t="s">
        <v>294</v>
      </c>
    </row>
    <row r="16" spans="1:29" ht="14.5" x14ac:dyDescent="0.35">
      <c r="A16" s="12" t="s">
        <v>3064</v>
      </c>
      <c r="B16" s="61">
        <f>VLOOKUP(A16,[1]Sheet1!$A$1:$F$209,5,FALSE)</f>
        <v>0</v>
      </c>
      <c r="C16" s="21">
        <v>36</v>
      </c>
      <c r="D16" s="61">
        <v>0</v>
      </c>
      <c r="E16" s="21">
        <v>0</v>
      </c>
      <c r="F16" s="21">
        <v>0</v>
      </c>
      <c r="G16" s="62">
        <v>0</v>
      </c>
      <c r="H16" s="63">
        <v>0</v>
      </c>
      <c r="I16" s="63">
        <v>0</v>
      </c>
      <c r="J16" s="64">
        <v>0</v>
      </c>
      <c r="K16" s="64">
        <v>0</v>
      </c>
      <c r="L16" s="21">
        <v>0</v>
      </c>
      <c r="M16" s="65"/>
      <c r="N16" s="67">
        <v>89</v>
      </c>
      <c r="O16" s="21">
        <v>0</v>
      </c>
      <c r="P16" s="21">
        <v>0</v>
      </c>
      <c r="Q16" s="21">
        <v>0</v>
      </c>
      <c r="R16" s="21">
        <v>0</v>
      </c>
      <c r="S16" s="21">
        <v>0</v>
      </c>
      <c r="T16" s="21">
        <f t="shared" si="0"/>
        <v>0</v>
      </c>
      <c r="U16" s="61">
        <v>0</v>
      </c>
      <c r="V16" s="12" t="s">
        <v>57</v>
      </c>
      <c r="W16" s="63">
        <v>0</v>
      </c>
      <c r="X16" s="21">
        <v>0</v>
      </c>
      <c r="Y16" s="21">
        <f>VLOOKUP(A16,'[2]2025 Alloc_Expend Sum'!$A$4:$AD$230,6,FALSE)</f>
        <v>0</v>
      </c>
      <c r="Z16" s="21">
        <v>0</v>
      </c>
      <c r="AA16" s="21">
        <v>0</v>
      </c>
      <c r="AB16" s="21">
        <v>0</v>
      </c>
      <c r="AC16" s="12" t="s">
        <v>3059</v>
      </c>
    </row>
    <row r="17" spans="1:29" s="74" customFormat="1" ht="16.5" x14ac:dyDescent="0.35">
      <c r="A17" s="68" t="s">
        <v>141</v>
      </c>
      <c r="B17" s="61">
        <f>VLOOKUP(A17,[1]Sheet1!$A$1:$F$209,5,FALSE)</f>
        <v>-170092.97</v>
      </c>
      <c r="C17" s="21">
        <v>13829</v>
      </c>
      <c r="D17" s="61">
        <v>0</v>
      </c>
      <c r="E17" s="21">
        <v>0</v>
      </c>
      <c r="F17" s="21">
        <v>0</v>
      </c>
      <c r="G17" s="62">
        <v>0</v>
      </c>
      <c r="H17" s="69">
        <v>6.6287878787878785E-2</v>
      </c>
      <c r="I17" s="63">
        <v>0</v>
      </c>
      <c r="J17" s="64">
        <v>0</v>
      </c>
      <c r="K17" s="64">
        <v>0</v>
      </c>
      <c r="L17" s="21">
        <v>79836.259999999995</v>
      </c>
      <c r="M17" s="71"/>
      <c r="N17" s="72">
        <v>23245</v>
      </c>
      <c r="O17" s="21">
        <v>0</v>
      </c>
      <c r="P17" s="73">
        <v>39</v>
      </c>
      <c r="Q17" s="73">
        <v>0</v>
      </c>
      <c r="R17" s="73">
        <v>0</v>
      </c>
      <c r="S17" s="73">
        <v>1</v>
      </c>
      <c r="T17" s="21">
        <f t="shared" si="0"/>
        <v>-12.299730276954227</v>
      </c>
      <c r="U17" s="61">
        <v>1194.42</v>
      </c>
      <c r="V17" s="12" t="s">
        <v>58</v>
      </c>
      <c r="W17" s="63">
        <v>0</v>
      </c>
      <c r="X17" s="116" t="s">
        <v>3065</v>
      </c>
      <c r="Y17" s="21">
        <v>0</v>
      </c>
      <c r="Z17" s="21">
        <v>0</v>
      </c>
      <c r="AA17" s="21">
        <v>0</v>
      </c>
      <c r="AB17" s="21">
        <v>1</v>
      </c>
      <c r="AC17" s="12" t="s">
        <v>294</v>
      </c>
    </row>
    <row r="18" spans="1:29" s="74" customFormat="1" ht="14.5" x14ac:dyDescent="0.35">
      <c r="A18" s="68" t="s">
        <v>236</v>
      </c>
      <c r="B18" s="61">
        <f>VLOOKUP(A18,[1]Sheet1!$A$1:$F$209,5,FALSE)</f>
        <v>0</v>
      </c>
      <c r="C18" s="21">
        <v>23706</v>
      </c>
      <c r="D18" s="61">
        <v>0</v>
      </c>
      <c r="E18" s="21">
        <v>0</v>
      </c>
      <c r="F18" s="21">
        <v>0</v>
      </c>
      <c r="G18" s="62">
        <v>0</v>
      </c>
      <c r="H18" s="63">
        <v>0.14299242424242425</v>
      </c>
      <c r="I18" s="63">
        <v>0</v>
      </c>
      <c r="J18" s="64">
        <v>0</v>
      </c>
      <c r="K18" s="64">
        <v>0</v>
      </c>
      <c r="L18" s="21">
        <v>264530</v>
      </c>
      <c r="M18" s="71"/>
      <c r="N18" s="72" t="s">
        <v>3058</v>
      </c>
      <c r="O18" s="21">
        <v>0</v>
      </c>
      <c r="P18" s="73">
        <v>6</v>
      </c>
      <c r="Q18" s="73">
        <v>0</v>
      </c>
      <c r="R18" s="73">
        <v>0</v>
      </c>
      <c r="S18" s="73">
        <v>2</v>
      </c>
      <c r="T18" s="21">
        <f t="shared" si="0"/>
        <v>0</v>
      </c>
      <c r="U18" s="61">
        <v>0</v>
      </c>
      <c r="V18" s="12" t="s">
        <v>58</v>
      </c>
      <c r="W18" s="63">
        <v>0</v>
      </c>
      <c r="X18" s="21">
        <v>0</v>
      </c>
      <c r="Y18" s="21">
        <f>VLOOKUP(A18,'[2]2025 Alloc_Expend Sum'!$A$4:$AD$230,6,FALSE)</f>
        <v>0</v>
      </c>
      <c r="Z18" s="21">
        <v>0</v>
      </c>
      <c r="AA18" s="21">
        <v>0</v>
      </c>
      <c r="AB18" s="21">
        <v>2</v>
      </c>
      <c r="AC18" s="12" t="s">
        <v>3059</v>
      </c>
    </row>
    <row r="19" spans="1:29" ht="14.5" x14ac:dyDescent="0.35">
      <c r="A19" s="12" t="s">
        <v>3066</v>
      </c>
      <c r="B19" s="61">
        <f>VLOOKUP(A19,[1]Sheet1!$A$1:$F$209,5,FALSE)</f>
        <v>0</v>
      </c>
      <c r="C19" s="21">
        <v>11029</v>
      </c>
      <c r="D19" s="61">
        <v>0</v>
      </c>
      <c r="E19" s="21">
        <v>0</v>
      </c>
      <c r="F19" s="21">
        <v>0</v>
      </c>
      <c r="G19" s="62">
        <v>0</v>
      </c>
      <c r="H19" s="63">
        <v>0</v>
      </c>
      <c r="I19" s="63">
        <v>0</v>
      </c>
      <c r="J19" s="64">
        <v>0</v>
      </c>
      <c r="K19" s="64">
        <v>0</v>
      </c>
      <c r="L19" s="21">
        <v>0</v>
      </c>
      <c r="M19" s="65"/>
      <c r="N19" s="67">
        <v>57690</v>
      </c>
      <c r="O19" s="21">
        <v>0</v>
      </c>
      <c r="P19" s="21">
        <v>0</v>
      </c>
      <c r="Q19" s="21">
        <v>0</v>
      </c>
      <c r="R19" s="21">
        <v>0</v>
      </c>
      <c r="S19" s="21">
        <v>0</v>
      </c>
      <c r="T19" s="21">
        <f t="shared" si="0"/>
        <v>0</v>
      </c>
      <c r="U19" s="61">
        <v>0</v>
      </c>
      <c r="V19" s="12" t="s">
        <v>57</v>
      </c>
      <c r="W19" s="63">
        <v>0</v>
      </c>
      <c r="X19" s="21">
        <v>0</v>
      </c>
      <c r="Y19" s="21">
        <f>VLOOKUP(A19,'[2]2025 Alloc_Expend Sum'!$A$4:$AD$230,6,FALSE)</f>
        <v>0</v>
      </c>
      <c r="Z19" s="21">
        <v>0</v>
      </c>
      <c r="AA19" s="21">
        <v>0</v>
      </c>
      <c r="AB19" s="21">
        <v>0</v>
      </c>
      <c r="AC19" s="12" t="s">
        <v>3059</v>
      </c>
    </row>
    <row r="20" spans="1:29" ht="14.5" x14ac:dyDescent="0.35">
      <c r="A20" s="12" t="s">
        <v>260</v>
      </c>
      <c r="B20" s="61">
        <f>VLOOKUP(A20,[1]Sheet1!$A$1:$F$209,5,FALSE)</f>
        <v>0</v>
      </c>
      <c r="C20" s="21">
        <v>12749</v>
      </c>
      <c r="D20" s="61">
        <v>0</v>
      </c>
      <c r="E20" s="21">
        <v>0</v>
      </c>
      <c r="F20" s="21">
        <v>0</v>
      </c>
      <c r="G20" s="62">
        <v>0</v>
      </c>
      <c r="H20" s="63">
        <v>0</v>
      </c>
      <c r="I20" s="63">
        <v>0</v>
      </c>
      <c r="J20" s="64">
        <v>0</v>
      </c>
      <c r="K20" s="64">
        <v>0</v>
      </c>
      <c r="L20" s="21">
        <v>0</v>
      </c>
      <c r="M20" s="65"/>
      <c r="N20" s="67">
        <v>56602</v>
      </c>
      <c r="O20" s="21">
        <v>0</v>
      </c>
      <c r="P20" s="21">
        <v>0</v>
      </c>
      <c r="Q20" s="21">
        <v>0</v>
      </c>
      <c r="R20" s="21">
        <v>0</v>
      </c>
      <c r="S20" s="21">
        <v>0</v>
      </c>
      <c r="T20" s="21">
        <f t="shared" si="0"/>
        <v>0</v>
      </c>
      <c r="U20" s="61">
        <v>0</v>
      </c>
      <c r="V20" s="12" t="s">
        <v>57</v>
      </c>
      <c r="W20" s="63">
        <v>0</v>
      </c>
      <c r="X20" s="21">
        <v>0</v>
      </c>
      <c r="Y20" s="21">
        <f>VLOOKUP(A20,'[2]2025 Alloc_Expend Sum'!$A$4:$AD$230,6,FALSE)</f>
        <v>0</v>
      </c>
      <c r="Z20" s="21">
        <v>0</v>
      </c>
      <c r="AA20" s="21">
        <v>0</v>
      </c>
      <c r="AB20" s="21">
        <v>0</v>
      </c>
      <c r="AC20" s="12" t="s">
        <v>294</v>
      </c>
    </row>
    <row r="21" spans="1:29" ht="14.5" x14ac:dyDescent="0.35">
      <c r="A21" s="12" t="s">
        <v>263</v>
      </c>
      <c r="B21" s="61">
        <f>VLOOKUP(A21,[1]Sheet1!$A$1:$F$209,5,FALSE)</f>
        <v>0</v>
      </c>
      <c r="C21" s="21">
        <v>32018</v>
      </c>
      <c r="D21" s="61">
        <v>0</v>
      </c>
      <c r="E21" s="21">
        <v>0</v>
      </c>
      <c r="F21" s="21">
        <v>0</v>
      </c>
      <c r="G21" s="62">
        <v>0</v>
      </c>
      <c r="H21" s="63">
        <v>0</v>
      </c>
      <c r="I21" s="63">
        <v>0</v>
      </c>
      <c r="J21" s="64">
        <v>0</v>
      </c>
      <c r="K21" s="64">
        <v>0</v>
      </c>
      <c r="L21" s="21">
        <v>0</v>
      </c>
      <c r="M21" s="65"/>
      <c r="N21" s="67">
        <v>113453</v>
      </c>
      <c r="O21" s="21">
        <v>0</v>
      </c>
      <c r="P21" s="21">
        <v>1</v>
      </c>
      <c r="Q21" s="21">
        <v>0</v>
      </c>
      <c r="R21" s="21">
        <v>0</v>
      </c>
      <c r="S21" s="21">
        <v>0</v>
      </c>
      <c r="T21" s="21">
        <f t="shared" si="0"/>
        <v>0</v>
      </c>
      <c r="U21" s="61">
        <v>0</v>
      </c>
      <c r="V21" s="12" t="s">
        <v>58</v>
      </c>
      <c r="W21" s="63">
        <v>0</v>
      </c>
      <c r="X21" s="21">
        <v>0</v>
      </c>
      <c r="Y21" s="21">
        <f>VLOOKUP(A21,'[2]2025 Alloc_Expend Sum'!$A$4:$AD$230,6,FALSE)</f>
        <v>0</v>
      </c>
      <c r="Z21" s="21">
        <v>0</v>
      </c>
      <c r="AA21" s="21">
        <v>0</v>
      </c>
      <c r="AB21" s="21">
        <v>0</v>
      </c>
      <c r="AC21" s="12" t="s">
        <v>294</v>
      </c>
    </row>
    <row r="22" spans="1:29" ht="14.5" x14ac:dyDescent="0.35">
      <c r="A22" s="12" t="s">
        <v>267</v>
      </c>
      <c r="B22" s="61">
        <f>VLOOKUP(A22,[1]Sheet1!$A$1:$F$209,5,FALSE)</f>
        <v>0</v>
      </c>
      <c r="C22" s="21">
        <v>22856</v>
      </c>
      <c r="D22" s="61">
        <v>0</v>
      </c>
      <c r="E22" s="21">
        <v>0</v>
      </c>
      <c r="F22" s="21">
        <v>0</v>
      </c>
      <c r="G22" s="62">
        <v>0</v>
      </c>
      <c r="H22" s="63">
        <v>0</v>
      </c>
      <c r="I22" s="63">
        <v>0</v>
      </c>
      <c r="J22" s="64">
        <v>0</v>
      </c>
      <c r="K22" s="64">
        <v>0</v>
      </c>
      <c r="L22" s="21">
        <v>0</v>
      </c>
      <c r="M22" s="65"/>
      <c r="N22" s="67">
        <v>73279</v>
      </c>
      <c r="O22" s="21">
        <v>0</v>
      </c>
      <c r="P22" s="21">
        <v>2</v>
      </c>
      <c r="Q22" s="21">
        <v>0</v>
      </c>
      <c r="R22" s="21">
        <v>0</v>
      </c>
      <c r="S22" s="21">
        <v>0</v>
      </c>
      <c r="T22" s="21">
        <f t="shared" si="0"/>
        <v>0</v>
      </c>
      <c r="U22" s="61">
        <v>0</v>
      </c>
      <c r="V22" s="12" t="s">
        <v>57</v>
      </c>
      <c r="W22" s="63">
        <v>0</v>
      </c>
      <c r="X22" s="21">
        <v>0</v>
      </c>
      <c r="Y22" s="21">
        <f>VLOOKUP(A22,'[2]2025 Alloc_Expend Sum'!$A$4:$AD$230,6,FALSE)</f>
        <v>0</v>
      </c>
      <c r="Z22" s="21">
        <v>0</v>
      </c>
      <c r="AA22" s="21">
        <v>0</v>
      </c>
      <c r="AB22" s="21">
        <v>0</v>
      </c>
      <c r="AC22" s="12" t="s">
        <v>3059</v>
      </c>
    </row>
    <row r="23" spans="1:29" ht="14.5" x14ac:dyDescent="0.35">
      <c r="A23" s="12" t="s">
        <v>3067</v>
      </c>
      <c r="B23" s="61">
        <f>VLOOKUP(A23,[1]Sheet1!$A$1:$F$209,5,FALSE)</f>
        <v>0</v>
      </c>
      <c r="C23" s="21">
        <v>581</v>
      </c>
      <c r="D23" s="61">
        <v>0</v>
      </c>
      <c r="E23" s="21">
        <v>0</v>
      </c>
      <c r="F23" s="21">
        <v>0</v>
      </c>
      <c r="G23" s="62">
        <v>0</v>
      </c>
      <c r="H23" s="63">
        <v>0</v>
      </c>
      <c r="I23" s="63">
        <v>0</v>
      </c>
      <c r="J23" s="64">
        <v>0</v>
      </c>
      <c r="K23" s="64">
        <v>0</v>
      </c>
      <c r="L23" s="21">
        <v>0</v>
      </c>
      <c r="M23" s="65"/>
      <c r="N23" s="67">
        <v>1118</v>
      </c>
      <c r="O23" s="21">
        <v>0</v>
      </c>
      <c r="P23" s="21">
        <v>0</v>
      </c>
      <c r="Q23" s="21">
        <v>0</v>
      </c>
      <c r="R23" s="21">
        <v>0</v>
      </c>
      <c r="S23" s="21">
        <v>0</v>
      </c>
      <c r="T23" s="21">
        <f t="shared" si="0"/>
        <v>0</v>
      </c>
      <c r="U23" s="61">
        <v>0</v>
      </c>
      <c r="V23" s="12" t="s">
        <v>57</v>
      </c>
      <c r="W23" s="63">
        <v>0</v>
      </c>
      <c r="X23" s="21">
        <v>0</v>
      </c>
      <c r="Y23" s="21">
        <f>VLOOKUP(A23,'[2]2025 Alloc_Expend Sum'!$A$4:$AD$230,6,FALSE)</f>
        <v>0</v>
      </c>
      <c r="Z23" s="21">
        <v>0</v>
      </c>
      <c r="AA23" s="21">
        <v>0</v>
      </c>
      <c r="AB23" s="21">
        <v>0</v>
      </c>
      <c r="AC23" s="12" t="s">
        <v>3059</v>
      </c>
    </row>
    <row r="24" spans="1:29" ht="14.5" x14ac:dyDescent="0.35">
      <c r="A24" s="12" t="s">
        <v>274</v>
      </c>
      <c r="B24" s="61">
        <f>VLOOKUP(A24,[1]Sheet1!$A$1:$F$209,5,FALSE)</f>
        <v>0</v>
      </c>
      <c r="C24" s="21">
        <v>7793</v>
      </c>
      <c r="D24" s="61">
        <v>0</v>
      </c>
      <c r="E24" s="21">
        <v>0</v>
      </c>
      <c r="F24" s="21">
        <v>0</v>
      </c>
      <c r="G24" s="62">
        <v>0</v>
      </c>
      <c r="H24" s="63">
        <v>0</v>
      </c>
      <c r="I24" s="63">
        <v>0</v>
      </c>
      <c r="J24" s="64">
        <v>0</v>
      </c>
      <c r="K24" s="64">
        <v>0</v>
      </c>
      <c r="L24" s="21">
        <v>0</v>
      </c>
      <c r="M24" s="65"/>
      <c r="N24" s="67">
        <v>1308</v>
      </c>
      <c r="O24" s="21">
        <v>0</v>
      </c>
      <c r="P24" s="21">
        <v>1</v>
      </c>
      <c r="Q24" s="21">
        <v>0</v>
      </c>
      <c r="R24" s="21">
        <v>0</v>
      </c>
      <c r="S24" s="21">
        <v>0</v>
      </c>
      <c r="T24" s="21">
        <f t="shared" si="0"/>
        <v>0</v>
      </c>
      <c r="U24" s="61">
        <v>0</v>
      </c>
      <c r="V24" s="12" t="s">
        <v>57</v>
      </c>
      <c r="W24" s="63">
        <v>0</v>
      </c>
      <c r="X24" s="21">
        <v>0</v>
      </c>
      <c r="Y24" s="21">
        <f>VLOOKUP(A24,'[2]2025 Alloc_Expend Sum'!$A$4:$AD$230,6,FALSE)</f>
        <v>0</v>
      </c>
      <c r="Z24" s="21">
        <v>0</v>
      </c>
      <c r="AA24" s="21">
        <v>0</v>
      </c>
      <c r="AB24" s="21">
        <v>0</v>
      </c>
      <c r="AC24" s="12" t="s">
        <v>3056</v>
      </c>
    </row>
    <row r="25" spans="1:29" ht="14.5" x14ac:dyDescent="0.35">
      <c r="A25" s="12" t="s">
        <v>3068</v>
      </c>
      <c r="B25" s="61">
        <f>VLOOKUP(A25,[1]Sheet1!$A$1:$F$209,5,FALSE)</f>
        <v>0</v>
      </c>
      <c r="C25" s="21">
        <v>414</v>
      </c>
      <c r="D25" s="61">
        <v>0</v>
      </c>
      <c r="E25" s="21">
        <v>0</v>
      </c>
      <c r="F25" s="21">
        <v>0</v>
      </c>
      <c r="G25" s="62">
        <v>0</v>
      </c>
      <c r="H25" s="75">
        <v>0</v>
      </c>
      <c r="I25" s="63">
        <v>0</v>
      </c>
      <c r="J25" s="64">
        <v>0</v>
      </c>
      <c r="K25" s="64">
        <v>0</v>
      </c>
      <c r="L25" s="21">
        <v>0</v>
      </c>
      <c r="M25" s="65"/>
      <c r="N25" s="67">
        <v>2137</v>
      </c>
      <c r="O25" s="21">
        <v>0</v>
      </c>
      <c r="P25" s="21">
        <v>0</v>
      </c>
      <c r="Q25" s="21">
        <v>0</v>
      </c>
      <c r="R25" s="21">
        <v>0</v>
      </c>
      <c r="S25" s="21">
        <v>0</v>
      </c>
      <c r="T25" s="21">
        <f t="shared" si="0"/>
        <v>0</v>
      </c>
      <c r="U25" s="61">
        <v>0</v>
      </c>
      <c r="V25" s="12" t="s">
        <v>57</v>
      </c>
      <c r="W25" s="63">
        <v>0</v>
      </c>
      <c r="X25" s="21">
        <v>0</v>
      </c>
      <c r="Y25" s="21">
        <f>VLOOKUP(A25,'[2]2025 Alloc_Expend Sum'!$A$4:$AD$230,6,FALSE)</f>
        <v>0</v>
      </c>
      <c r="Z25" s="21">
        <v>0</v>
      </c>
      <c r="AA25" s="21">
        <v>0</v>
      </c>
      <c r="AB25" s="21">
        <v>0</v>
      </c>
      <c r="AC25" s="12" t="s">
        <v>3056</v>
      </c>
    </row>
    <row r="26" spans="1:29" ht="14.5" x14ac:dyDescent="0.35">
      <c r="A26" s="12" t="s">
        <v>278</v>
      </c>
      <c r="B26" s="61">
        <f>VLOOKUP(A26,[1]Sheet1!$A$1:$F$209,5,FALSE)</f>
        <v>0</v>
      </c>
      <c r="C26" s="21">
        <v>25046</v>
      </c>
      <c r="D26" s="61">
        <v>-182334.16454752022</v>
      </c>
      <c r="E26" s="21">
        <f>D26/N26</f>
        <v>-7.3628720944726309</v>
      </c>
      <c r="F26" s="21">
        <v>0</v>
      </c>
      <c r="G26" s="62">
        <v>0</v>
      </c>
      <c r="H26" s="63">
        <v>0</v>
      </c>
      <c r="I26" s="63">
        <v>0</v>
      </c>
      <c r="J26" s="64">
        <v>0</v>
      </c>
      <c r="K26" s="64">
        <v>0</v>
      </c>
      <c r="L26" s="21">
        <v>0</v>
      </c>
      <c r="M26" s="65"/>
      <c r="N26" s="67">
        <v>24764</v>
      </c>
      <c r="O26" s="21">
        <v>0</v>
      </c>
      <c r="P26" s="21">
        <v>1</v>
      </c>
      <c r="Q26" s="21">
        <v>0</v>
      </c>
      <c r="R26" s="21">
        <v>0</v>
      </c>
      <c r="S26" s="21">
        <v>0</v>
      </c>
      <c r="T26" s="21">
        <f t="shared" si="0"/>
        <v>0</v>
      </c>
      <c r="U26" s="61">
        <v>0</v>
      </c>
      <c r="V26" s="12" t="s">
        <v>57</v>
      </c>
      <c r="W26" s="63">
        <v>0</v>
      </c>
      <c r="X26" s="21">
        <v>0</v>
      </c>
      <c r="Y26" s="21">
        <f>VLOOKUP(A26,'[2]2025 Alloc_Expend Sum'!$A$4:$AD$230,6,FALSE)</f>
        <v>0</v>
      </c>
      <c r="Z26" s="21">
        <v>0</v>
      </c>
      <c r="AA26" s="21">
        <v>0</v>
      </c>
      <c r="AB26" s="21">
        <v>0</v>
      </c>
      <c r="AC26" s="12" t="s">
        <v>294</v>
      </c>
    </row>
    <row r="27" spans="1:29" ht="14.5" x14ac:dyDescent="0.35">
      <c r="A27" s="12" t="s">
        <v>281</v>
      </c>
      <c r="B27" s="61">
        <f>VLOOKUP(A27,[1]Sheet1!$A$1:$F$209,5,FALSE)</f>
        <v>154415.69999999998</v>
      </c>
      <c r="C27" s="21">
        <v>34211</v>
      </c>
      <c r="D27" s="61">
        <v>-854115.04603062477</v>
      </c>
      <c r="E27" s="21">
        <f>D27/N27</f>
        <v>-8.5344935553330874</v>
      </c>
      <c r="F27" s="21">
        <v>0</v>
      </c>
      <c r="G27" s="62">
        <v>0</v>
      </c>
      <c r="H27" s="63">
        <v>0</v>
      </c>
      <c r="I27" s="63">
        <v>0</v>
      </c>
      <c r="J27" s="64">
        <v>0</v>
      </c>
      <c r="K27" s="64">
        <v>0</v>
      </c>
      <c r="L27" s="21">
        <v>0</v>
      </c>
      <c r="M27" s="65"/>
      <c r="N27" s="67">
        <v>100078</v>
      </c>
      <c r="O27" s="21">
        <v>0</v>
      </c>
      <c r="P27" s="21">
        <v>3</v>
      </c>
      <c r="Q27" s="21">
        <v>0</v>
      </c>
      <c r="R27" s="21">
        <v>0</v>
      </c>
      <c r="S27" s="21">
        <v>0</v>
      </c>
      <c r="T27" s="21">
        <f t="shared" si="0"/>
        <v>4.5136271959311332</v>
      </c>
      <c r="U27" s="61">
        <v>418861.83999999997</v>
      </c>
      <c r="V27" s="12" t="s">
        <v>57</v>
      </c>
      <c r="W27" s="63">
        <v>0</v>
      </c>
      <c r="X27" s="21">
        <v>0</v>
      </c>
      <c r="Y27" s="21">
        <f>VLOOKUP(A27,'[2]2025 Alloc_Expend Sum'!$A$4:$AD$230,6,FALSE)</f>
        <v>0</v>
      </c>
      <c r="Z27" s="21">
        <v>0</v>
      </c>
      <c r="AA27" s="21">
        <v>0</v>
      </c>
      <c r="AB27" s="21">
        <v>0</v>
      </c>
      <c r="AC27" s="12" t="s">
        <v>294</v>
      </c>
    </row>
    <row r="28" spans="1:29" ht="14.5" x14ac:dyDescent="0.35">
      <c r="A28" s="12" t="s">
        <v>291</v>
      </c>
      <c r="B28" s="61">
        <f>VLOOKUP(A28,[1]Sheet1!$A$1:$F$209,5,FALSE)</f>
        <v>0</v>
      </c>
      <c r="C28" s="21">
        <v>12148</v>
      </c>
      <c r="D28" s="61">
        <v>0</v>
      </c>
      <c r="E28" s="21">
        <v>0</v>
      </c>
      <c r="F28" s="21">
        <v>0</v>
      </c>
      <c r="G28" s="62">
        <v>0</v>
      </c>
      <c r="H28" s="63">
        <v>0</v>
      </c>
      <c r="I28" s="63">
        <v>0</v>
      </c>
      <c r="J28" s="64">
        <v>0</v>
      </c>
      <c r="K28" s="64">
        <v>0</v>
      </c>
      <c r="L28" s="14">
        <v>92057.86</v>
      </c>
      <c r="M28" s="65"/>
      <c r="N28" s="67">
        <v>4611</v>
      </c>
      <c r="O28" s="21">
        <v>0</v>
      </c>
      <c r="P28" s="21">
        <v>1</v>
      </c>
      <c r="Q28" s="21">
        <v>0</v>
      </c>
      <c r="R28" s="21">
        <v>0</v>
      </c>
      <c r="S28" s="21">
        <v>1</v>
      </c>
      <c r="T28" s="21">
        <f t="shared" si="0"/>
        <v>0</v>
      </c>
      <c r="U28" s="61">
        <v>0</v>
      </c>
      <c r="V28" s="12" t="s">
        <v>57</v>
      </c>
      <c r="W28" s="63">
        <v>0</v>
      </c>
      <c r="X28" s="21">
        <v>0</v>
      </c>
      <c r="Y28" s="21">
        <f>VLOOKUP(A28,'[2]2025 Alloc_Expend Sum'!$A$4:$AD$230,6,FALSE)</f>
        <v>0</v>
      </c>
      <c r="Z28" s="21">
        <v>0</v>
      </c>
      <c r="AA28" s="21">
        <v>0</v>
      </c>
      <c r="AB28" s="21">
        <v>1</v>
      </c>
      <c r="AC28" s="12" t="s">
        <v>3056</v>
      </c>
    </row>
    <row r="29" spans="1:29" ht="14.5" x14ac:dyDescent="0.35">
      <c r="A29" s="12" t="s">
        <v>3069</v>
      </c>
      <c r="B29" s="61">
        <f>VLOOKUP(A29,[1]Sheet1!$A$1:$F$209,5,FALSE)</f>
        <v>0</v>
      </c>
      <c r="C29" s="21">
        <v>7499</v>
      </c>
      <c r="D29" s="61">
        <v>0</v>
      </c>
      <c r="E29" s="21">
        <v>0</v>
      </c>
      <c r="F29" s="21">
        <v>0</v>
      </c>
      <c r="G29" s="62">
        <v>0</v>
      </c>
      <c r="H29" s="63">
        <v>0</v>
      </c>
      <c r="I29" s="63">
        <v>0</v>
      </c>
      <c r="J29" s="64">
        <v>0</v>
      </c>
      <c r="K29" s="64">
        <v>0</v>
      </c>
      <c r="L29" s="21">
        <v>0</v>
      </c>
      <c r="M29" s="65"/>
      <c r="N29" s="67" t="s">
        <v>3058</v>
      </c>
      <c r="O29" s="21">
        <v>0</v>
      </c>
      <c r="P29" s="21">
        <v>0</v>
      </c>
      <c r="Q29" s="21">
        <v>0</v>
      </c>
      <c r="R29" s="21">
        <v>0</v>
      </c>
      <c r="S29" s="21">
        <v>0</v>
      </c>
      <c r="T29" s="21">
        <f t="shared" si="0"/>
        <v>0</v>
      </c>
      <c r="U29" s="61">
        <v>0</v>
      </c>
      <c r="V29" s="12" t="s">
        <v>57</v>
      </c>
      <c r="W29" s="63">
        <v>0</v>
      </c>
      <c r="X29" s="21">
        <v>0</v>
      </c>
      <c r="Y29" s="21">
        <f>VLOOKUP(A29,'[2]2025 Alloc_Expend Sum'!$A$4:$AD$230,6,FALSE)</f>
        <v>0</v>
      </c>
      <c r="Z29" s="21">
        <v>0</v>
      </c>
      <c r="AA29" s="21">
        <v>0</v>
      </c>
      <c r="AB29" s="21">
        <v>0</v>
      </c>
      <c r="AC29" s="12" t="s">
        <v>3056</v>
      </c>
    </row>
    <row r="30" spans="1:29" ht="14.5" x14ac:dyDescent="0.35">
      <c r="A30" s="12" t="s">
        <v>300</v>
      </c>
      <c r="B30" s="61">
        <f>VLOOKUP(A30,[1]Sheet1!$A$1:$F$209,5,FALSE)</f>
        <v>0</v>
      </c>
      <c r="C30" s="21">
        <v>5073</v>
      </c>
      <c r="D30" s="61">
        <v>0</v>
      </c>
      <c r="E30" s="21">
        <v>0</v>
      </c>
      <c r="F30" s="21">
        <v>0</v>
      </c>
      <c r="G30" s="62">
        <v>0</v>
      </c>
      <c r="H30" s="75">
        <v>0</v>
      </c>
      <c r="I30" s="63">
        <v>0</v>
      </c>
      <c r="J30" s="64">
        <v>0</v>
      </c>
      <c r="K30" s="64">
        <v>0</v>
      </c>
      <c r="L30" s="76">
        <v>226052</v>
      </c>
      <c r="M30" s="65"/>
      <c r="N30" s="67">
        <v>1699</v>
      </c>
      <c r="O30" s="21">
        <v>0</v>
      </c>
      <c r="P30" s="21">
        <v>1</v>
      </c>
      <c r="Q30" s="21">
        <v>0</v>
      </c>
      <c r="R30" s="21">
        <v>0</v>
      </c>
      <c r="S30" s="21">
        <v>1</v>
      </c>
      <c r="T30" s="21">
        <f t="shared" si="0"/>
        <v>0</v>
      </c>
      <c r="U30" s="61">
        <v>0</v>
      </c>
      <c r="V30" s="12" t="s">
        <v>57</v>
      </c>
      <c r="W30" s="63">
        <v>0</v>
      </c>
      <c r="X30" s="21">
        <v>0</v>
      </c>
      <c r="Y30" s="21">
        <f>VLOOKUP(A30,'[2]2025 Alloc_Expend Sum'!$A$4:$AD$230,6,FALSE)</f>
        <v>0</v>
      </c>
      <c r="Z30" s="21">
        <v>0</v>
      </c>
      <c r="AA30" s="21">
        <v>0</v>
      </c>
      <c r="AB30" s="21">
        <v>1</v>
      </c>
      <c r="AC30" s="12" t="s">
        <v>3056</v>
      </c>
    </row>
    <row r="31" spans="1:29" s="74" customFormat="1" ht="16.5" x14ac:dyDescent="0.35">
      <c r="A31" s="68" t="s">
        <v>307</v>
      </c>
      <c r="B31" s="61">
        <f>VLOOKUP(A31,[1]Sheet1!$A$1:$F$209,5,FALSE)</f>
        <v>9256.8900000000012</v>
      </c>
      <c r="C31" s="21">
        <v>38746</v>
      </c>
      <c r="D31" s="61">
        <v>0</v>
      </c>
      <c r="E31" s="21">
        <v>0</v>
      </c>
      <c r="F31" s="21">
        <v>0</v>
      </c>
      <c r="G31" s="62">
        <v>2.0816287878787878</v>
      </c>
      <c r="H31" s="75">
        <v>6.6287878787878785E-2</v>
      </c>
      <c r="I31" s="63">
        <v>0</v>
      </c>
      <c r="J31" s="64">
        <v>0</v>
      </c>
      <c r="K31" s="64">
        <v>780758</v>
      </c>
      <c r="L31" s="14">
        <v>257145</v>
      </c>
      <c r="M31" s="71"/>
      <c r="N31" s="72">
        <v>18061</v>
      </c>
      <c r="O31" s="21">
        <v>0</v>
      </c>
      <c r="P31" s="73">
        <v>2</v>
      </c>
      <c r="Q31" s="73">
        <v>0</v>
      </c>
      <c r="R31" s="73">
        <v>0</v>
      </c>
      <c r="S31" s="73">
        <v>3</v>
      </c>
      <c r="T31" s="62">
        <f t="shared" si="0"/>
        <v>0.23891214576988595</v>
      </c>
      <c r="U31" s="61">
        <v>20165.13</v>
      </c>
      <c r="V31" s="12" t="s">
        <v>57</v>
      </c>
      <c r="W31" s="63">
        <v>0</v>
      </c>
      <c r="X31" s="116" t="s">
        <v>3070</v>
      </c>
      <c r="Y31" s="21">
        <v>0</v>
      </c>
      <c r="Z31" s="21">
        <v>0</v>
      </c>
      <c r="AA31" s="21">
        <v>1</v>
      </c>
      <c r="AB31" s="21">
        <v>2</v>
      </c>
      <c r="AC31" s="12" t="s">
        <v>294</v>
      </c>
    </row>
    <row r="32" spans="1:29" ht="14.5" x14ac:dyDescent="0.35">
      <c r="A32" s="12" t="s">
        <v>3071</v>
      </c>
      <c r="B32" s="61">
        <f>VLOOKUP(A32,[1]Sheet1!$A$1:$F$209,5,FALSE)</f>
        <v>0</v>
      </c>
      <c r="C32" s="21">
        <v>5516</v>
      </c>
      <c r="D32" s="61">
        <v>-21408.061795369198</v>
      </c>
      <c r="E32" s="21">
        <f>D32/N32</f>
        <v>-25.638397359723591</v>
      </c>
      <c r="F32" s="21">
        <v>0</v>
      </c>
      <c r="G32" s="62">
        <v>0</v>
      </c>
      <c r="H32" s="63">
        <v>0</v>
      </c>
      <c r="I32" s="63">
        <v>0</v>
      </c>
      <c r="J32" s="64">
        <v>0</v>
      </c>
      <c r="K32" s="64">
        <v>0</v>
      </c>
      <c r="L32" s="21">
        <v>0</v>
      </c>
      <c r="M32" s="65"/>
      <c r="N32" s="67">
        <v>835</v>
      </c>
      <c r="O32" s="21">
        <v>0</v>
      </c>
      <c r="P32" s="21">
        <v>0</v>
      </c>
      <c r="Q32" s="21">
        <v>0</v>
      </c>
      <c r="R32" s="21">
        <v>0</v>
      </c>
      <c r="S32" s="21">
        <v>0</v>
      </c>
      <c r="T32" s="21">
        <f t="shared" si="0"/>
        <v>0</v>
      </c>
      <c r="U32" s="61">
        <v>0</v>
      </c>
      <c r="V32" s="12" t="s">
        <v>57</v>
      </c>
      <c r="W32" s="63">
        <v>0</v>
      </c>
      <c r="X32" s="21">
        <v>0</v>
      </c>
      <c r="Y32" s="21">
        <f>VLOOKUP(A32,'[2]2025 Alloc_Expend Sum'!$A$4:$AD$230,6,FALSE)</f>
        <v>0</v>
      </c>
      <c r="Z32" s="21">
        <v>0</v>
      </c>
      <c r="AA32" s="21">
        <v>0</v>
      </c>
      <c r="AB32" s="21">
        <v>0</v>
      </c>
      <c r="AC32" s="12" t="s">
        <v>3059</v>
      </c>
    </row>
    <row r="33" spans="1:29" s="74" customFormat="1" ht="14.5" x14ac:dyDescent="0.35">
      <c r="A33" s="68" t="s">
        <v>327</v>
      </c>
      <c r="B33" s="61">
        <f>VLOOKUP(A33,[1]Sheet1!$A$1:$F$209,5,FALSE)</f>
        <v>0</v>
      </c>
      <c r="C33" s="21">
        <v>6868</v>
      </c>
      <c r="D33" s="61">
        <v>0</v>
      </c>
      <c r="E33" s="21">
        <v>0</v>
      </c>
      <c r="F33" s="21">
        <v>0</v>
      </c>
      <c r="G33" s="62">
        <v>0</v>
      </c>
      <c r="H33" s="69">
        <v>0</v>
      </c>
      <c r="I33" s="63">
        <v>0</v>
      </c>
      <c r="J33" s="64">
        <v>0</v>
      </c>
      <c r="K33" s="64">
        <v>0</v>
      </c>
      <c r="L33" s="21">
        <v>0</v>
      </c>
      <c r="M33" s="71"/>
      <c r="N33" s="72">
        <v>11851</v>
      </c>
      <c r="O33" s="21">
        <v>0</v>
      </c>
      <c r="P33" s="73">
        <v>1</v>
      </c>
      <c r="Q33" s="73">
        <v>0</v>
      </c>
      <c r="R33" s="73">
        <v>0</v>
      </c>
      <c r="S33" s="73">
        <v>0</v>
      </c>
      <c r="T33" s="21">
        <f t="shared" si="0"/>
        <v>0</v>
      </c>
      <c r="U33" s="61">
        <v>0</v>
      </c>
      <c r="V33" s="12" t="s">
        <v>57</v>
      </c>
      <c r="W33" s="63">
        <v>0</v>
      </c>
      <c r="X33" s="21">
        <v>0</v>
      </c>
      <c r="Y33" s="21">
        <f>VLOOKUP(A33,'[2]2025 Alloc_Expend Sum'!$A$4:$AD$230,6,FALSE)</f>
        <v>0</v>
      </c>
      <c r="Z33" s="21">
        <v>0</v>
      </c>
      <c r="AA33" s="21">
        <v>0</v>
      </c>
      <c r="AB33" s="21">
        <v>0</v>
      </c>
      <c r="AC33" s="12" t="s">
        <v>3056</v>
      </c>
    </row>
    <row r="34" spans="1:29" ht="14.5" x14ac:dyDescent="0.35">
      <c r="A34" s="12" t="s">
        <v>333</v>
      </c>
      <c r="B34" s="61">
        <f>VLOOKUP(A34,[1]Sheet1!$A$1:$F$209,5,FALSE)</f>
        <v>0</v>
      </c>
      <c r="C34" s="21">
        <v>34677</v>
      </c>
      <c r="D34" s="61">
        <v>0</v>
      </c>
      <c r="E34" s="21">
        <v>0</v>
      </c>
      <c r="F34" s="21">
        <v>0</v>
      </c>
      <c r="G34" s="62">
        <v>0</v>
      </c>
      <c r="H34" s="63">
        <v>0</v>
      </c>
      <c r="I34" s="63">
        <v>0</v>
      </c>
      <c r="J34" s="64">
        <v>0</v>
      </c>
      <c r="K34" s="64">
        <v>0</v>
      </c>
      <c r="L34" s="21">
        <v>0</v>
      </c>
      <c r="M34" s="65"/>
      <c r="N34" s="67">
        <v>102001</v>
      </c>
      <c r="O34" s="21">
        <v>0</v>
      </c>
      <c r="P34" s="21">
        <v>1</v>
      </c>
      <c r="Q34" s="21">
        <v>0</v>
      </c>
      <c r="R34" s="21">
        <v>0</v>
      </c>
      <c r="S34" s="21">
        <v>0</v>
      </c>
      <c r="T34" s="21">
        <f t="shared" si="0"/>
        <v>0</v>
      </c>
      <c r="U34" s="61">
        <v>0</v>
      </c>
      <c r="V34" s="12" t="s">
        <v>58</v>
      </c>
      <c r="W34" s="63">
        <v>0</v>
      </c>
      <c r="X34" s="21">
        <v>0</v>
      </c>
      <c r="Y34" s="21">
        <f>VLOOKUP(A34,'[2]2025 Alloc_Expend Sum'!$A$4:$AD$230,6,FALSE)</f>
        <v>0</v>
      </c>
      <c r="Z34" s="21">
        <v>0</v>
      </c>
      <c r="AA34" s="21">
        <v>0</v>
      </c>
      <c r="AB34" s="21">
        <v>0</v>
      </c>
      <c r="AC34" s="12" t="s">
        <v>3059</v>
      </c>
    </row>
    <row r="35" spans="1:29" ht="14.5" x14ac:dyDescent="0.35">
      <c r="A35" s="12" t="s">
        <v>340</v>
      </c>
      <c r="B35" s="61">
        <f>VLOOKUP(A35,[1]Sheet1!$A$1:$F$209,5,FALSE)</f>
        <v>0</v>
      </c>
      <c r="C35" s="21">
        <v>29100</v>
      </c>
      <c r="D35" s="61">
        <v>0</v>
      </c>
      <c r="E35" s="21">
        <v>0</v>
      </c>
      <c r="F35" s="21">
        <v>0</v>
      </c>
      <c r="G35" s="62">
        <v>0.53181818181818186</v>
      </c>
      <c r="H35" s="75">
        <v>6.0037878787878786E-2</v>
      </c>
      <c r="I35" s="63">
        <v>0</v>
      </c>
      <c r="J35" s="64">
        <v>0</v>
      </c>
      <c r="K35" s="64">
        <v>364233</v>
      </c>
      <c r="L35" s="14">
        <v>68587</v>
      </c>
      <c r="M35" s="65"/>
      <c r="N35" s="67">
        <v>22268</v>
      </c>
      <c r="O35" s="21">
        <v>0</v>
      </c>
      <c r="P35" s="21">
        <v>2</v>
      </c>
      <c r="Q35" s="21">
        <v>0</v>
      </c>
      <c r="R35" s="21">
        <v>1</v>
      </c>
      <c r="S35" s="21">
        <v>1</v>
      </c>
      <c r="T35" s="21">
        <f t="shared" si="0"/>
        <v>0</v>
      </c>
      <c r="U35" s="61">
        <v>0</v>
      </c>
      <c r="V35" s="12" t="s">
        <v>57</v>
      </c>
      <c r="W35" s="63">
        <v>0</v>
      </c>
      <c r="X35" s="21">
        <v>0</v>
      </c>
      <c r="Y35" s="21">
        <f>VLOOKUP(A35,'[2]2025 Alloc_Expend Sum'!$A$4:$AD$230,6,FALSE)</f>
        <v>0</v>
      </c>
      <c r="Z35" s="21">
        <v>0</v>
      </c>
      <c r="AA35" s="21">
        <v>1</v>
      </c>
      <c r="AB35" s="21">
        <v>1</v>
      </c>
      <c r="AC35" s="12" t="s">
        <v>294</v>
      </c>
    </row>
    <row r="36" spans="1:29" ht="14.5" x14ac:dyDescent="0.35">
      <c r="A36" s="12" t="s">
        <v>357</v>
      </c>
      <c r="B36" s="61">
        <f>VLOOKUP(A36,[1]Sheet1!$A$1:$F$209,5,FALSE)</f>
        <v>54291.630000000034</v>
      </c>
      <c r="C36" s="21">
        <v>20558</v>
      </c>
      <c r="D36" s="61">
        <v>-1233145.8499999996</v>
      </c>
      <c r="E36" s="21">
        <f>D36/N36</f>
        <v>-44.230482424677177</v>
      </c>
      <c r="F36" s="77">
        <v>0.58958333333333335</v>
      </c>
      <c r="G36" s="62">
        <v>0</v>
      </c>
      <c r="H36" s="63">
        <v>0</v>
      </c>
      <c r="I36" s="63">
        <v>0.41875000000000001</v>
      </c>
      <c r="J36" s="64">
        <v>3083145.85</v>
      </c>
      <c r="K36" s="64">
        <v>0</v>
      </c>
      <c r="L36" s="21">
        <v>0</v>
      </c>
      <c r="M36" s="65"/>
      <c r="N36" s="67">
        <v>27880</v>
      </c>
      <c r="O36" s="21">
        <v>0</v>
      </c>
      <c r="P36" s="21">
        <v>0</v>
      </c>
      <c r="Q36" s="21">
        <v>0</v>
      </c>
      <c r="R36" s="21">
        <v>0</v>
      </c>
      <c r="S36" s="21">
        <v>1</v>
      </c>
      <c r="T36" s="21">
        <f t="shared" si="0"/>
        <v>2.6409003794143415</v>
      </c>
      <c r="U36" s="61">
        <v>619256.35</v>
      </c>
      <c r="V36" s="12" t="s">
        <v>57</v>
      </c>
      <c r="W36" s="78">
        <v>0.41875000000000001</v>
      </c>
      <c r="X36" s="21">
        <v>0</v>
      </c>
      <c r="Y36" s="21">
        <f>VLOOKUP(A36,'[2]2025 Alloc_Expend Sum'!$A$4:$AD$230,6,FALSE)</f>
        <v>0</v>
      </c>
      <c r="Z36" s="21">
        <v>1</v>
      </c>
      <c r="AA36" s="21">
        <v>0</v>
      </c>
      <c r="AB36" s="21">
        <v>0</v>
      </c>
      <c r="AC36" s="12" t="s">
        <v>294</v>
      </c>
    </row>
    <row r="37" spans="1:29" s="74" customFormat="1" ht="14.5" x14ac:dyDescent="0.35">
      <c r="A37" s="68" t="s">
        <v>363</v>
      </c>
      <c r="B37" s="61">
        <f>VLOOKUP(A37,[1]Sheet1!$A$1:$F$209,5,FALSE)</f>
        <v>104456.69000000003</v>
      </c>
      <c r="C37" s="21">
        <v>41767</v>
      </c>
      <c r="D37" s="61">
        <v>-677003.33730431646</v>
      </c>
      <c r="E37" s="21">
        <f>D37/N37</f>
        <v>-45.895419788781538</v>
      </c>
      <c r="F37" s="77">
        <v>0.94734848484848488</v>
      </c>
      <c r="G37" s="62">
        <v>0</v>
      </c>
      <c r="H37" s="75">
        <v>0.9867424242424242</v>
      </c>
      <c r="I37" s="63">
        <v>0.29924242424242425</v>
      </c>
      <c r="J37" s="64">
        <v>1831720.25</v>
      </c>
      <c r="K37" s="64">
        <v>0</v>
      </c>
      <c r="L37" s="21">
        <v>392234</v>
      </c>
      <c r="M37" s="71"/>
      <c r="N37" s="72">
        <v>14751</v>
      </c>
      <c r="O37" s="21">
        <v>0</v>
      </c>
      <c r="P37" s="73">
        <v>7</v>
      </c>
      <c r="Q37" s="73">
        <v>1</v>
      </c>
      <c r="R37" s="73">
        <v>0</v>
      </c>
      <c r="S37" s="73">
        <v>3</v>
      </c>
      <c r="T37" s="21">
        <f t="shared" si="0"/>
        <v>2.5009383005722228</v>
      </c>
      <c r="U37" s="61">
        <v>273216.07</v>
      </c>
      <c r="V37" s="12" t="s">
        <v>58</v>
      </c>
      <c r="W37" s="79">
        <v>0.29924242424242425</v>
      </c>
      <c r="X37" s="21">
        <v>0</v>
      </c>
      <c r="Y37" s="21">
        <f>VLOOKUP(A37,'[2]2025 Alloc_Expend Sum'!$A$4:$AD$230,6,FALSE)</f>
        <v>0</v>
      </c>
      <c r="Z37" s="21">
        <v>1</v>
      </c>
      <c r="AA37" s="21">
        <v>0</v>
      </c>
      <c r="AB37" s="21">
        <v>2</v>
      </c>
      <c r="AC37" s="12" t="s">
        <v>294</v>
      </c>
    </row>
    <row r="38" spans="1:29" ht="14.5" x14ac:dyDescent="0.35">
      <c r="A38" s="12" t="s">
        <v>3072</v>
      </c>
      <c r="B38" s="61">
        <f>VLOOKUP(A38,[1]Sheet1!$A$1:$F$209,5,FALSE)</f>
        <v>0</v>
      </c>
      <c r="C38" s="21">
        <v>33082</v>
      </c>
      <c r="D38" s="61">
        <v>-893908.68491890188</v>
      </c>
      <c r="E38" s="21" t="s">
        <v>3054</v>
      </c>
      <c r="F38" s="21">
        <v>0</v>
      </c>
      <c r="G38" s="62">
        <v>0</v>
      </c>
      <c r="H38" s="63">
        <v>0</v>
      </c>
      <c r="I38" s="63">
        <v>0</v>
      </c>
      <c r="J38" s="64">
        <v>0</v>
      </c>
      <c r="K38" s="64">
        <v>0</v>
      </c>
      <c r="L38" s="21">
        <v>0</v>
      </c>
      <c r="M38" s="65"/>
      <c r="N38" s="67" t="s">
        <v>3058</v>
      </c>
      <c r="O38" s="21">
        <v>0</v>
      </c>
      <c r="P38" s="21">
        <v>0</v>
      </c>
      <c r="Q38" s="21">
        <v>0</v>
      </c>
      <c r="R38" s="21">
        <v>0</v>
      </c>
      <c r="S38" s="21">
        <v>0</v>
      </c>
      <c r="T38" s="21">
        <f t="shared" si="0"/>
        <v>0</v>
      </c>
      <c r="U38" s="61">
        <v>0</v>
      </c>
      <c r="V38" s="12" t="s">
        <v>57</v>
      </c>
      <c r="W38" s="63">
        <v>0</v>
      </c>
      <c r="X38" s="21">
        <v>0</v>
      </c>
      <c r="Y38" s="21">
        <f>VLOOKUP(A38,'[2]2025 Alloc_Expend Sum'!$A$4:$AD$230,6,FALSE)</f>
        <v>0</v>
      </c>
      <c r="Z38" s="21">
        <v>0</v>
      </c>
      <c r="AA38" s="21">
        <v>0</v>
      </c>
      <c r="AB38" s="21">
        <v>0</v>
      </c>
      <c r="AC38" s="12" t="s">
        <v>3056</v>
      </c>
    </row>
    <row r="39" spans="1:29" ht="14.5" x14ac:dyDescent="0.35">
      <c r="A39" s="12" t="s">
        <v>405</v>
      </c>
      <c r="B39" s="61">
        <f>VLOOKUP(A39,[1]Sheet1!$A$1:$F$209,5,FALSE)</f>
        <v>0</v>
      </c>
      <c r="C39" s="21">
        <v>16124</v>
      </c>
      <c r="D39" s="61">
        <v>0</v>
      </c>
      <c r="E39" s="21">
        <v>0</v>
      </c>
      <c r="F39" s="21">
        <v>0</v>
      </c>
      <c r="G39" s="62">
        <v>1.2329545454545454</v>
      </c>
      <c r="H39" s="63">
        <v>0</v>
      </c>
      <c r="I39" s="63">
        <v>0</v>
      </c>
      <c r="J39" s="64">
        <v>0</v>
      </c>
      <c r="K39" s="64">
        <v>575086</v>
      </c>
      <c r="L39" s="21">
        <v>0</v>
      </c>
      <c r="M39" s="65"/>
      <c r="N39" s="67">
        <v>38513</v>
      </c>
      <c r="O39" s="21">
        <v>0</v>
      </c>
      <c r="P39" s="21">
        <v>3</v>
      </c>
      <c r="Q39" s="21">
        <v>0</v>
      </c>
      <c r="R39" s="21">
        <v>0</v>
      </c>
      <c r="S39" s="21">
        <v>1</v>
      </c>
      <c r="T39" s="21">
        <f t="shared" si="0"/>
        <v>0</v>
      </c>
      <c r="U39" s="61">
        <v>0</v>
      </c>
      <c r="V39" s="80" t="s">
        <v>58</v>
      </c>
      <c r="W39" s="63">
        <v>0</v>
      </c>
      <c r="X39" s="21">
        <v>1000000</v>
      </c>
      <c r="Y39" s="21">
        <v>0</v>
      </c>
      <c r="Z39" s="21">
        <v>0</v>
      </c>
      <c r="AA39" s="21">
        <v>1</v>
      </c>
      <c r="AB39" s="21">
        <v>0</v>
      </c>
      <c r="AC39" s="12" t="s">
        <v>3073</v>
      </c>
    </row>
    <row r="40" spans="1:29" ht="14.5" x14ac:dyDescent="0.35">
      <c r="A40" s="12" t="s">
        <v>419</v>
      </c>
      <c r="B40" s="61">
        <f>VLOOKUP(A40,[1]Sheet1!$A$1:$F$209,5,FALSE)</f>
        <v>0</v>
      </c>
      <c r="C40" s="21">
        <v>382</v>
      </c>
      <c r="D40" s="61">
        <v>0</v>
      </c>
      <c r="E40" s="21">
        <v>0</v>
      </c>
      <c r="F40" s="21">
        <v>0</v>
      </c>
      <c r="G40" s="62">
        <v>0</v>
      </c>
      <c r="H40" s="63">
        <v>0</v>
      </c>
      <c r="I40" s="63">
        <v>0</v>
      </c>
      <c r="J40" s="64">
        <v>0</v>
      </c>
      <c r="K40" s="64">
        <v>0</v>
      </c>
      <c r="L40" s="21">
        <v>0</v>
      </c>
      <c r="M40" s="65"/>
      <c r="N40" s="67" t="s">
        <v>3058</v>
      </c>
      <c r="O40" s="21">
        <v>0</v>
      </c>
      <c r="P40" s="21">
        <v>1</v>
      </c>
      <c r="Q40" s="21">
        <v>0</v>
      </c>
      <c r="R40" s="21">
        <v>0</v>
      </c>
      <c r="S40" s="21">
        <v>0</v>
      </c>
      <c r="T40" s="21">
        <f t="shared" si="0"/>
        <v>0</v>
      </c>
      <c r="U40" s="61">
        <v>0</v>
      </c>
      <c r="V40" s="12" t="s">
        <v>58</v>
      </c>
      <c r="W40" s="63">
        <v>0</v>
      </c>
      <c r="X40" s="21">
        <v>0</v>
      </c>
      <c r="Y40" s="21">
        <f>VLOOKUP(A40,'[2]2025 Alloc_Expend Sum'!$A$4:$AD$230,6,FALSE)</f>
        <v>0</v>
      </c>
      <c r="Z40" s="21">
        <v>0</v>
      </c>
      <c r="AA40" s="21">
        <v>0</v>
      </c>
      <c r="AB40" s="21">
        <v>0</v>
      </c>
      <c r="AC40" s="12" t="s">
        <v>3056</v>
      </c>
    </row>
    <row r="41" spans="1:29" s="74" customFormat="1" ht="16.5" x14ac:dyDescent="0.35">
      <c r="A41" s="68" t="s">
        <v>423</v>
      </c>
      <c r="B41" s="61">
        <f>VLOOKUP(A41,[1]Sheet1!$A$1:$F$209,5,FALSE)</f>
        <v>52103.97</v>
      </c>
      <c r="C41" s="21">
        <v>6633</v>
      </c>
      <c r="D41" s="61">
        <v>0</v>
      </c>
      <c r="E41" s="21">
        <v>0</v>
      </c>
      <c r="F41" s="21">
        <v>0</v>
      </c>
      <c r="G41" s="62">
        <v>0</v>
      </c>
      <c r="H41" s="69">
        <v>0.28011363636363634</v>
      </c>
      <c r="I41" s="63">
        <v>0</v>
      </c>
      <c r="J41" s="64">
        <v>0</v>
      </c>
      <c r="K41" s="64">
        <v>0</v>
      </c>
      <c r="L41" s="18">
        <v>78910</v>
      </c>
      <c r="M41" s="71"/>
      <c r="N41" s="72">
        <v>29043</v>
      </c>
      <c r="O41" s="21">
        <v>0</v>
      </c>
      <c r="P41" s="73">
        <v>1</v>
      </c>
      <c r="Q41" s="73">
        <v>0</v>
      </c>
      <c r="R41" s="73">
        <v>0</v>
      </c>
      <c r="S41" s="73">
        <v>1</v>
      </c>
      <c r="T41" s="62">
        <f t="shared" si="0"/>
        <v>7.8552645861601089</v>
      </c>
      <c r="U41" s="61">
        <v>-527.07000000000005</v>
      </c>
      <c r="V41" s="12" t="s">
        <v>58</v>
      </c>
      <c r="W41" s="63">
        <v>0</v>
      </c>
      <c r="X41" s="116" t="s">
        <v>3074</v>
      </c>
      <c r="Y41" s="21">
        <v>0</v>
      </c>
      <c r="Z41" s="21">
        <v>0</v>
      </c>
      <c r="AA41" s="21">
        <v>0</v>
      </c>
      <c r="AB41" s="21">
        <v>1</v>
      </c>
      <c r="AC41" s="12" t="s">
        <v>294</v>
      </c>
    </row>
    <row r="42" spans="1:29" s="74" customFormat="1" ht="14.5" x14ac:dyDescent="0.35">
      <c r="A42" s="68" t="s">
        <v>434</v>
      </c>
      <c r="B42" s="61">
        <f>VLOOKUP(A42,[1]Sheet1!$A$1:$F$209,5,FALSE)</f>
        <v>0</v>
      </c>
      <c r="C42" s="21">
        <v>30803</v>
      </c>
      <c r="D42" s="61">
        <v>0</v>
      </c>
      <c r="E42" s="21">
        <v>0</v>
      </c>
      <c r="F42" s="21">
        <v>0</v>
      </c>
      <c r="G42" s="62">
        <v>0</v>
      </c>
      <c r="H42" s="63">
        <v>1.8376893939393939</v>
      </c>
      <c r="I42" s="63">
        <v>0</v>
      </c>
      <c r="J42" s="64">
        <v>0</v>
      </c>
      <c r="K42" s="64">
        <v>70025</v>
      </c>
      <c r="L42" s="18">
        <v>742104</v>
      </c>
      <c r="M42" s="71"/>
      <c r="N42" s="72">
        <v>137439</v>
      </c>
      <c r="O42" s="21">
        <v>1</v>
      </c>
      <c r="P42" s="73">
        <v>0</v>
      </c>
      <c r="Q42" s="73">
        <v>0</v>
      </c>
      <c r="R42" s="73">
        <v>0</v>
      </c>
      <c r="S42" s="73">
        <v>1</v>
      </c>
      <c r="T42" s="21">
        <f t="shared" si="0"/>
        <v>0</v>
      </c>
      <c r="U42" s="61">
        <v>0</v>
      </c>
      <c r="V42" s="12" t="s">
        <v>58</v>
      </c>
      <c r="W42" s="63">
        <v>0</v>
      </c>
      <c r="X42" s="21">
        <v>0</v>
      </c>
      <c r="Y42" s="21">
        <f>VLOOKUP(A42,'[2]2025 Alloc_Expend Sum'!$A$4:$AD$230,6,FALSE)</f>
        <v>0</v>
      </c>
      <c r="Z42" s="21">
        <v>0</v>
      </c>
      <c r="AA42" s="21">
        <v>0</v>
      </c>
      <c r="AB42" s="21">
        <v>1</v>
      </c>
      <c r="AC42" s="12" t="s">
        <v>67</v>
      </c>
    </row>
    <row r="43" spans="1:29" ht="14.5" x14ac:dyDescent="0.35">
      <c r="A43" s="12" t="s">
        <v>448</v>
      </c>
      <c r="B43" s="61">
        <f>VLOOKUP(A43,[1]Sheet1!$A$1:$F$209,5,FALSE)</f>
        <v>0</v>
      </c>
      <c r="C43" s="21">
        <v>66538</v>
      </c>
      <c r="D43" s="61">
        <v>-214414.40757019911</v>
      </c>
      <c r="E43" s="21">
        <f>D43/N43</f>
        <v>-18.638248224113273</v>
      </c>
      <c r="F43" s="21">
        <v>0</v>
      </c>
      <c r="G43" s="62">
        <v>1.7725378787878787</v>
      </c>
      <c r="H43" s="75">
        <v>0</v>
      </c>
      <c r="I43" s="63">
        <v>0</v>
      </c>
      <c r="J43" s="64">
        <v>0</v>
      </c>
      <c r="K43" s="64">
        <v>1213832.6499999999</v>
      </c>
      <c r="L43" s="21">
        <v>0</v>
      </c>
      <c r="M43" s="65"/>
      <c r="N43" s="67">
        <v>11504</v>
      </c>
      <c r="O43" s="21">
        <v>0</v>
      </c>
      <c r="P43" s="21">
        <v>8</v>
      </c>
      <c r="Q43" s="21">
        <v>1</v>
      </c>
      <c r="R43" s="21">
        <v>0</v>
      </c>
      <c r="S43" s="21">
        <v>1</v>
      </c>
      <c r="T43" s="21">
        <f t="shared" si="0"/>
        <v>0</v>
      </c>
      <c r="U43" s="61">
        <v>0</v>
      </c>
      <c r="V43" s="12" t="s">
        <v>58</v>
      </c>
      <c r="W43" s="63">
        <v>0</v>
      </c>
      <c r="X43" s="21">
        <v>0</v>
      </c>
      <c r="Y43" s="21">
        <f>VLOOKUP(A43,'[2]2025 Alloc_Expend Sum'!$A$4:$AD$230,6,FALSE)</f>
        <v>0</v>
      </c>
      <c r="Z43" s="21">
        <v>0</v>
      </c>
      <c r="AA43" s="21">
        <v>1</v>
      </c>
      <c r="AB43" s="21">
        <v>0</v>
      </c>
      <c r="AC43" s="12" t="s">
        <v>294</v>
      </c>
    </row>
    <row r="44" spans="1:29" s="74" customFormat="1" ht="14.5" x14ac:dyDescent="0.35">
      <c r="A44" s="68" t="s">
        <v>488</v>
      </c>
      <c r="B44" s="61">
        <f>VLOOKUP(A44,[1]Sheet1!$A$1:$F$209,5,FALSE)</f>
        <v>67487.279999999955</v>
      </c>
      <c r="C44" s="21">
        <v>63987</v>
      </c>
      <c r="D44" s="61">
        <v>0</v>
      </c>
      <c r="E44" s="21">
        <v>0</v>
      </c>
      <c r="F44" s="21">
        <v>0</v>
      </c>
      <c r="G44" s="62">
        <v>0</v>
      </c>
      <c r="H44" s="75">
        <v>2.6515151515151516E-2</v>
      </c>
      <c r="I44" s="63">
        <v>0</v>
      </c>
      <c r="J44" s="64">
        <v>0</v>
      </c>
      <c r="K44" s="64">
        <v>0</v>
      </c>
      <c r="L44" s="76">
        <v>173945.25</v>
      </c>
      <c r="M44" s="71"/>
      <c r="N44" s="72">
        <v>121297</v>
      </c>
      <c r="O44" s="21">
        <v>0</v>
      </c>
      <c r="P44" s="73">
        <v>5</v>
      </c>
      <c r="Q44" s="73">
        <v>0</v>
      </c>
      <c r="R44" s="73">
        <v>0</v>
      </c>
      <c r="S44" s="73">
        <v>1</v>
      </c>
      <c r="T44" s="62">
        <f t="shared" si="0"/>
        <v>1.0547029865441411</v>
      </c>
      <c r="U44" s="61">
        <v>20464.739999999998</v>
      </c>
      <c r="V44" s="12" t="s">
        <v>57</v>
      </c>
      <c r="W44" s="63">
        <v>0</v>
      </c>
      <c r="X44" s="21">
        <v>0</v>
      </c>
      <c r="Y44" s="21">
        <f>VLOOKUP(A44,'[2]2025 Alloc_Expend Sum'!$A$4:$AD$230,6,FALSE)</f>
        <v>0</v>
      </c>
      <c r="Z44" s="21">
        <v>0</v>
      </c>
      <c r="AA44" s="21">
        <v>0</v>
      </c>
      <c r="AB44" s="21">
        <v>1</v>
      </c>
      <c r="AC44" s="12" t="s">
        <v>294</v>
      </c>
    </row>
    <row r="45" spans="1:29" ht="14.5" x14ac:dyDescent="0.35">
      <c r="A45" s="12" t="s">
        <v>3075</v>
      </c>
      <c r="B45" s="61">
        <f>VLOOKUP(A45,[1]Sheet1!$A$1:$F$209,5,FALSE)</f>
        <v>0</v>
      </c>
      <c r="C45" s="21">
        <v>23661</v>
      </c>
      <c r="D45" s="61">
        <v>0</v>
      </c>
      <c r="E45" s="21">
        <v>0</v>
      </c>
      <c r="F45" s="21">
        <v>0</v>
      </c>
      <c r="G45" s="62">
        <v>0</v>
      </c>
      <c r="H45" s="63">
        <v>0</v>
      </c>
      <c r="I45" s="63">
        <v>0</v>
      </c>
      <c r="J45" s="64">
        <v>0</v>
      </c>
      <c r="K45" s="64">
        <v>0</v>
      </c>
      <c r="L45" s="21">
        <v>0</v>
      </c>
      <c r="M45" s="65"/>
      <c r="N45" s="67">
        <v>75444</v>
      </c>
      <c r="O45" s="21">
        <v>0</v>
      </c>
      <c r="P45" s="21">
        <v>0</v>
      </c>
      <c r="Q45" s="21">
        <v>0</v>
      </c>
      <c r="R45" s="21">
        <v>0</v>
      </c>
      <c r="S45" s="21">
        <v>0</v>
      </c>
      <c r="T45" s="21">
        <f t="shared" si="0"/>
        <v>0</v>
      </c>
      <c r="U45" s="61">
        <v>0</v>
      </c>
      <c r="V45" s="12" t="s">
        <v>57</v>
      </c>
      <c r="W45" s="63">
        <v>0</v>
      </c>
      <c r="X45" s="21">
        <v>0</v>
      </c>
      <c r="Y45" s="21">
        <f>VLOOKUP(A45,'[2]2025 Alloc_Expend Sum'!$A$4:$AD$230,6,FALSE)</f>
        <v>0</v>
      </c>
      <c r="Z45" s="21">
        <v>0</v>
      </c>
      <c r="AA45" s="21">
        <v>0</v>
      </c>
      <c r="AB45" s="21">
        <v>0</v>
      </c>
      <c r="AC45" s="12" t="s">
        <v>3056</v>
      </c>
    </row>
    <row r="46" spans="1:29" ht="14.5" x14ac:dyDescent="0.35">
      <c r="A46" s="12" t="s">
        <v>3076</v>
      </c>
      <c r="B46" s="61">
        <f>VLOOKUP(A46,[1]Sheet1!$A$1:$F$209,5,FALSE)</f>
        <v>-110665.00999999998</v>
      </c>
      <c r="C46" s="21">
        <v>7144</v>
      </c>
      <c r="D46" s="61">
        <v>0</v>
      </c>
      <c r="E46" s="21">
        <v>0</v>
      </c>
      <c r="F46" s="21">
        <v>0</v>
      </c>
      <c r="G46" s="62">
        <v>0</v>
      </c>
      <c r="H46" s="63">
        <v>0</v>
      </c>
      <c r="I46" s="63">
        <v>0</v>
      </c>
      <c r="J46" s="64">
        <v>0</v>
      </c>
      <c r="K46" s="64">
        <v>0</v>
      </c>
      <c r="L46" s="21">
        <v>0</v>
      </c>
      <c r="M46" s="65"/>
      <c r="N46" s="67">
        <v>27861</v>
      </c>
      <c r="O46" s="21">
        <v>0</v>
      </c>
      <c r="P46" s="21">
        <v>0</v>
      </c>
      <c r="Q46" s="21">
        <v>0</v>
      </c>
      <c r="R46" s="21">
        <v>0</v>
      </c>
      <c r="S46" s="21">
        <v>0</v>
      </c>
      <c r="T46" s="21">
        <f t="shared" si="0"/>
        <v>-15.490622900335943</v>
      </c>
      <c r="U46" s="61">
        <v>0</v>
      </c>
      <c r="V46" s="12" t="s">
        <v>57</v>
      </c>
      <c r="W46" s="63">
        <v>0</v>
      </c>
      <c r="X46" s="21">
        <v>0</v>
      </c>
      <c r="Y46" s="21">
        <f>VLOOKUP(A46,'[2]2025 Alloc_Expend Sum'!$A$4:$AD$230,6,FALSE)</f>
        <v>0</v>
      </c>
      <c r="Z46" s="21">
        <v>0</v>
      </c>
      <c r="AA46" s="21">
        <v>0</v>
      </c>
      <c r="AB46" s="21">
        <v>0</v>
      </c>
      <c r="AC46" s="12" t="s">
        <v>294</v>
      </c>
    </row>
    <row r="47" spans="1:29" s="74" customFormat="1" ht="14.5" x14ac:dyDescent="0.35">
      <c r="A47" s="68" t="s">
        <v>512</v>
      </c>
      <c r="B47" s="61">
        <f>VLOOKUP(A47,[1]Sheet1!$A$1:$F$209,5,FALSE)</f>
        <v>1341388.810000001</v>
      </c>
      <c r="C47" s="21">
        <v>23998</v>
      </c>
      <c r="D47" s="61">
        <v>-514486.48061600886</v>
      </c>
      <c r="E47" s="21">
        <f>D47/N47</f>
        <v>-7.1141260334906296</v>
      </c>
      <c r="F47" s="13">
        <v>0</v>
      </c>
      <c r="G47" s="62">
        <v>0</v>
      </c>
      <c r="H47" s="63">
        <v>0.50284090909090906</v>
      </c>
      <c r="I47" s="63">
        <v>0</v>
      </c>
      <c r="J47" s="64">
        <v>0</v>
      </c>
      <c r="K47" s="64">
        <v>0</v>
      </c>
      <c r="L47" s="16">
        <v>758316</v>
      </c>
      <c r="M47" s="71"/>
      <c r="N47" s="72">
        <v>72319</v>
      </c>
      <c r="O47" s="21">
        <v>0</v>
      </c>
      <c r="P47" s="73">
        <v>1</v>
      </c>
      <c r="Q47" s="73">
        <v>0</v>
      </c>
      <c r="R47" s="73">
        <v>0</v>
      </c>
      <c r="S47" s="73">
        <v>2</v>
      </c>
      <c r="T47" s="62">
        <f t="shared" si="0"/>
        <v>55.895858404867113</v>
      </c>
      <c r="U47" s="61">
        <v>0</v>
      </c>
      <c r="V47" s="12" t="s">
        <v>57</v>
      </c>
      <c r="W47" s="63">
        <v>0</v>
      </c>
      <c r="X47" s="21">
        <v>0</v>
      </c>
      <c r="Y47" s="21">
        <f>VLOOKUP(A47,'[2]2025 Alloc_Expend Sum'!$A$4:$AD$230,6,FALSE)</f>
        <v>0</v>
      </c>
      <c r="Z47" s="21">
        <v>0</v>
      </c>
      <c r="AA47" s="21">
        <v>0</v>
      </c>
      <c r="AB47" s="21">
        <v>2</v>
      </c>
      <c r="AC47" s="12" t="s">
        <v>294</v>
      </c>
    </row>
    <row r="48" spans="1:29" ht="14.5" x14ac:dyDescent="0.35">
      <c r="A48" s="12" t="s">
        <v>521</v>
      </c>
      <c r="B48" s="61">
        <f>VLOOKUP(A48,[1]Sheet1!$A$1:$F$209,5,FALSE)</f>
        <v>0</v>
      </c>
      <c r="C48" s="21">
        <v>21666</v>
      </c>
      <c r="D48" s="61">
        <v>0</v>
      </c>
      <c r="E48" s="21">
        <v>0</v>
      </c>
      <c r="F48" s="21">
        <v>0</v>
      </c>
      <c r="G48" s="62">
        <v>0</v>
      </c>
      <c r="H48" s="63">
        <v>0</v>
      </c>
      <c r="I48" s="63">
        <v>0</v>
      </c>
      <c r="J48" s="64">
        <v>0</v>
      </c>
      <c r="K48" s="64">
        <v>0</v>
      </c>
      <c r="L48" s="21">
        <v>0</v>
      </c>
      <c r="M48" s="65"/>
      <c r="N48" s="67">
        <v>33957</v>
      </c>
      <c r="O48" s="21">
        <v>0</v>
      </c>
      <c r="P48" s="21">
        <v>0</v>
      </c>
      <c r="Q48" s="21">
        <v>0</v>
      </c>
      <c r="R48" s="21">
        <v>0</v>
      </c>
      <c r="S48" s="21">
        <v>0</v>
      </c>
      <c r="T48" s="21">
        <f t="shared" si="0"/>
        <v>0</v>
      </c>
      <c r="U48" s="61">
        <v>79762.27</v>
      </c>
      <c r="V48" s="12" t="s">
        <v>57</v>
      </c>
      <c r="W48" s="63">
        <v>0</v>
      </c>
      <c r="X48" s="21">
        <v>0</v>
      </c>
      <c r="Y48" s="21">
        <f>VLOOKUP(A48,'[2]2025 Alloc_Expend Sum'!$A$4:$AD$230,6,FALSE)</f>
        <v>0</v>
      </c>
      <c r="Z48" s="21">
        <v>0</v>
      </c>
      <c r="AA48" s="21">
        <v>0</v>
      </c>
      <c r="AB48" s="21">
        <v>0</v>
      </c>
      <c r="AC48" s="12" t="s">
        <v>67</v>
      </c>
    </row>
    <row r="49" spans="1:29" s="74" customFormat="1" ht="14.5" x14ac:dyDescent="0.35">
      <c r="A49" s="68" t="s">
        <v>526</v>
      </c>
      <c r="B49" s="61">
        <f>VLOOKUP(A49,[1]Sheet1!$A$1:$F$209,5,FALSE)</f>
        <v>0</v>
      </c>
      <c r="C49" s="21">
        <v>15989</v>
      </c>
      <c r="D49" s="61">
        <v>-41593.844648835249</v>
      </c>
      <c r="E49" s="21">
        <f>D49/N49</f>
        <v>-3.529089143800717</v>
      </c>
      <c r="F49" s="21">
        <v>0</v>
      </c>
      <c r="G49" s="62">
        <v>0</v>
      </c>
      <c r="H49" s="63">
        <v>0</v>
      </c>
      <c r="I49" s="63">
        <v>0</v>
      </c>
      <c r="J49" s="64">
        <v>0</v>
      </c>
      <c r="K49" s="64">
        <v>0</v>
      </c>
      <c r="L49" s="76">
        <v>229808</v>
      </c>
      <c r="M49" s="71"/>
      <c r="N49" s="72">
        <v>11786</v>
      </c>
      <c r="O49" s="21">
        <v>0</v>
      </c>
      <c r="P49" s="73">
        <v>5</v>
      </c>
      <c r="Q49" s="73">
        <v>2</v>
      </c>
      <c r="R49" s="73">
        <v>0</v>
      </c>
      <c r="S49" s="73">
        <v>1</v>
      </c>
      <c r="T49" s="21">
        <f t="shared" si="0"/>
        <v>0</v>
      </c>
      <c r="U49" s="61">
        <v>0</v>
      </c>
      <c r="V49" s="12" t="s">
        <v>58</v>
      </c>
      <c r="W49" s="63">
        <v>0</v>
      </c>
      <c r="X49" s="21">
        <v>0</v>
      </c>
      <c r="Y49" s="21">
        <f>VLOOKUP(A49,'[2]2025 Alloc_Expend Sum'!$A$4:$AD$230,6,FALSE)</f>
        <v>0</v>
      </c>
      <c r="Z49" s="21">
        <v>0</v>
      </c>
      <c r="AA49" s="21">
        <v>0</v>
      </c>
      <c r="AB49" s="21">
        <v>1</v>
      </c>
      <c r="AC49" s="12" t="s">
        <v>294</v>
      </c>
    </row>
    <row r="50" spans="1:29" ht="14.5" x14ac:dyDescent="0.35">
      <c r="A50" s="12" t="s">
        <v>547</v>
      </c>
      <c r="B50" s="61">
        <f>VLOOKUP(A50,[1]Sheet1!$A$1:$F$209,5,FALSE)</f>
        <v>0</v>
      </c>
      <c r="C50" s="21">
        <v>16248</v>
      </c>
      <c r="D50" s="61">
        <v>0</v>
      </c>
      <c r="E50" s="21">
        <v>0</v>
      </c>
      <c r="F50" s="21">
        <v>0</v>
      </c>
      <c r="G50" s="62">
        <v>0</v>
      </c>
      <c r="H50" s="63">
        <v>0</v>
      </c>
      <c r="I50" s="63">
        <v>0</v>
      </c>
      <c r="J50" s="64">
        <v>0</v>
      </c>
      <c r="K50" s="64">
        <v>0</v>
      </c>
      <c r="L50" s="21">
        <v>0</v>
      </c>
      <c r="M50" s="65"/>
      <c r="N50" s="67">
        <v>425</v>
      </c>
      <c r="O50" s="21">
        <v>0</v>
      </c>
      <c r="P50" s="21">
        <v>0</v>
      </c>
      <c r="Q50" s="21">
        <v>1</v>
      </c>
      <c r="R50" s="21">
        <v>0</v>
      </c>
      <c r="S50" s="21">
        <v>0</v>
      </c>
      <c r="T50" s="21">
        <f t="shared" si="0"/>
        <v>0</v>
      </c>
      <c r="U50" s="61">
        <v>83920.57</v>
      </c>
      <c r="V50" s="12" t="s">
        <v>57</v>
      </c>
      <c r="W50" s="63">
        <v>0</v>
      </c>
      <c r="X50" s="21">
        <v>0</v>
      </c>
      <c r="Y50" s="21">
        <f>VLOOKUP(A50,'[2]2025 Alloc_Expend Sum'!$A$4:$AD$230,6,FALSE)</f>
        <v>0</v>
      </c>
      <c r="Z50" s="21">
        <v>0</v>
      </c>
      <c r="AA50" s="21">
        <v>0</v>
      </c>
      <c r="AB50" s="21">
        <v>0</v>
      </c>
      <c r="AC50" s="12" t="s">
        <v>294</v>
      </c>
    </row>
    <row r="51" spans="1:29" ht="14.5" x14ac:dyDescent="0.35">
      <c r="A51" s="12" t="s">
        <v>552</v>
      </c>
      <c r="B51" s="61">
        <f>VLOOKUP(A51,[1]Sheet1!$A$1:$F$209,5,FALSE)</f>
        <v>83532.219999999987</v>
      </c>
      <c r="C51" s="21">
        <v>23323</v>
      </c>
      <c r="D51" s="61">
        <v>-698613.03638713202</v>
      </c>
      <c r="E51" s="21">
        <f>D51/N51</f>
        <v>-20.415939577051695</v>
      </c>
      <c r="F51" s="77">
        <v>1.4070075757575757</v>
      </c>
      <c r="G51" s="62">
        <v>0</v>
      </c>
      <c r="H51" s="63">
        <v>0</v>
      </c>
      <c r="I51" s="75">
        <v>0.42159090909090907</v>
      </c>
      <c r="J51" s="64">
        <v>2326473.6799999997</v>
      </c>
      <c r="K51" s="64">
        <v>0</v>
      </c>
      <c r="L51" s="21">
        <v>0</v>
      </c>
      <c r="M51" s="65"/>
      <c r="N51" s="67">
        <v>34219</v>
      </c>
      <c r="O51" s="21">
        <v>0</v>
      </c>
      <c r="P51" s="21">
        <v>0</v>
      </c>
      <c r="Q51" s="21">
        <v>0</v>
      </c>
      <c r="R51" s="21">
        <v>0</v>
      </c>
      <c r="S51" s="21">
        <v>1</v>
      </c>
      <c r="T51" s="21">
        <f t="shared" si="0"/>
        <v>3.5815383955751829</v>
      </c>
      <c r="U51" s="61">
        <v>66004.38</v>
      </c>
      <c r="V51" s="12" t="s">
        <v>57</v>
      </c>
      <c r="W51" s="78">
        <v>0.42159090909090907</v>
      </c>
      <c r="X51" s="21">
        <v>0</v>
      </c>
      <c r="Y51" s="21">
        <f>VLOOKUP(A51,'[2]2025 Alloc_Expend Sum'!$A$4:$AD$230,6,FALSE)</f>
        <v>0</v>
      </c>
      <c r="Z51" s="21">
        <v>1</v>
      </c>
      <c r="AA51" s="21">
        <v>0</v>
      </c>
      <c r="AB51" s="21">
        <v>0</v>
      </c>
      <c r="AC51" s="12" t="s">
        <v>294</v>
      </c>
    </row>
    <row r="52" spans="1:29" ht="14.5" x14ac:dyDescent="0.35">
      <c r="A52" s="12" t="s">
        <v>556</v>
      </c>
      <c r="B52" s="61">
        <f>VLOOKUP(A52,[1]Sheet1!$A$1:$F$209,5,FALSE)</f>
        <v>0</v>
      </c>
      <c r="C52" s="21">
        <v>45848</v>
      </c>
      <c r="D52" s="61">
        <v>0</v>
      </c>
      <c r="E52" s="21">
        <v>0</v>
      </c>
      <c r="F52" s="21">
        <v>0</v>
      </c>
      <c r="G52" s="62">
        <v>0</v>
      </c>
      <c r="H52" s="63">
        <v>0</v>
      </c>
      <c r="I52" s="63">
        <v>0</v>
      </c>
      <c r="J52" s="64">
        <v>0</v>
      </c>
      <c r="K52" s="64">
        <v>0</v>
      </c>
      <c r="L52" s="21">
        <v>0</v>
      </c>
      <c r="M52" s="65"/>
      <c r="N52" s="67">
        <v>198259</v>
      </c>
      <c r="O52" s="21">
        <v>1</v>
      </c>
      <c r="P52" s="21">
        <v>0</v>
      </c>
      <c r="Q52" s="21">
        <v>0</v>
      </c>
      <c r="R52" s="21">
        <v>0</v>
      </c>
      <c r="S52" s="21">
        <v>0</v>
      </c>
      <c r="T52" s="21">
        <f t="shared" si="0"/>
        <v>0</v>
      </c>
      <c r="U52" s="61">
        <v>0</v>
      </c>
      <c r="V52" s="12" t="s">
        <v>58</v>
      </c>
      <c r="W52" s="63">
        <v>0</v>
      </c>
      <c r="X52" s="21">
        <v>0</v>
      </c>
      <c r="Y52" s="21">
        <f>VLOOKUP(A52,'[2]2025 Alloc_Expend Sum'!$A$4:$AD$230,6,FALSE)</f>
        <v>0</v>
      </c>
      <c r="Z52" s="21">
        <v>0</v>
      </c>
      <c r="AA52" s="21">
        <v>0</v>
      </c>
      <c r="AB52" s="21">
        <v>0</v>
      </c>
      <c r="AC52" s="12" t="s">
        <v>67</v>
      </c>
    </row>
    <row r="53" spans="1:29" s="74" customFormat="1" ht="14.5" x14ac:dyDescent="0.35">
      <c r="A53" s="68" t="s">
        <v>560</v>
      </c>
      <c r="B53" s="61">
        <f>VLOOKUP(A53,[1]Sheet1!$A$1:$F$209,5,FALSE)</f>
        <v>0</v>
      </c>
      <c r="C53" s="21">
        <v>9885</v>
      </c>
      <c r="D53" s="61">
        <v>0</v>
      </c>
      <c r="E53" s="21">
        <v>0</v>
      </c>
      <c r="F53" s="21">
        <v>0</v>
      </c>
      <c r="G53" s="62">
        <v>0</v>
      </c>
      <c r="H53" s="75">
        <v>0.42859848484848484</v>
      </c>
      <c r="I53" s="63">
        <v>0</v>
      </c>
      <c r="J53" s="64">
        <v>0</v>
      </c>
      <c r="K53" s="64">
        <v>0</v>
      </c>
      <c r="L53" s="76">
        <v>141261.85999999999</v>
      </c>
      <c r="M53" s="71"/>
      <c r="N53" s="72">
        <v>19704</v>
      </c>
      <c r="O53" s="21">
        <v>0</v>
      </c>
      <c r="P53" s="73">
        <v>1</v>
      </c>
      <c r="Q53" s="73">
        <v>0</v>
      </c>
      <c r="R53" s="73">
        <v>0</v>
      </c>
      <c r="S53" s="73">
        <v>1</v>
      </c>
      <c r="T53" s="21">
        <f t="shared" si="0"/>
        <v>0</v>
      </c>
      <c r="U53" s="61">
        <v>0</v>
      </c>
      <c r="V53" s="12" t="s">
        <v>57</v>
      </c>
      <c r="W53" s="63">
        <v>0</v>
      </c>
      <c r="X53" s="21">
        <v>1000000</v>
      </c>
      <c r="Y53" s="21">
        <v>0</v>
      </c>
      <c r="Z53" s="21">
        <v>0</v>
      </c>
      <c r="AA53" s="21">
        <v>0</v>
      </c>
      <c r="AB53" s="21">
        <v>1</v>
      </c>
      <c r="AC53" s="12" t="s">
        <v>3073</v>
      </c>
    </row>
    <row r="54" spans="1:29" ht="14.5" x14ac:dyDescent="0.35">
      <c r="A54" s="12" t="s">
        <v>3077</v>
      </c>
      <c r="B54" s="61">
        <f>VLOOKUP(A54,[1]Sheet1!$A$1:$F$209,5,FALSE)</f>
        <v>188039.27</v>
      </c>
      <c r="C54" s="21">
        <v>22284</v>
      </c>
      <c r="D54" s="61">
        <v>-170723.91567237163</v>
      </c>
      <c r="E54" s="21">
        <f>D54/N54</f>
        <v>-21.242244080175642</v>
      </c>
      <c r="F54" s="77">
        <v>0.20265151515151514</v>
      </c>
      <c r="G54" s="62">
        <v>0</v>
      </c>
      <c r="H54" s="81">
        <v>6.7613636363636362E-2</v>
      </c>
      <c r="I54" s="81">
        <v>6.7803030303030309E-2</v>
      </c>
      <c r="J54" s="64">
        <v>614921.41</v>
      </c>
      <c r="K54" s="64">
        <v>1236861</v>
      </c>
      <c r="L54" s="70">
        <v>250486</v>
      </c>
      <c r="M54" s="65"/>
      <c r="N54" s="67">
        <v>8037</v>
      </c>
      <c r="O54" s="21">
        <v>0</v>
      </c>
      <c r="P54" s="21">
        <v>1</v>
      </c>
      <c r="Q54" s="21">
        <v>0</v>
      </c>
      <c r="R54" s="21">
        <v>1</v>
      </c>
      <c r="S54" s="21">
        <v>3</v>
      </c>
      <c r="T54" s="21">
        <f t="shared" si="0"/>
        <v>8.4383086519475849</v>
      </c>
      <c r="U54" s="61">
        <v>-715.57</v>
      </c>
      <c r="V54" s="12" t="s">
        <v>57</v>
      </c>
      <c r="W54" s="78">
        <v>6.7803030303030309E-2</v>
      </c>
      <c r="X54" s="21">
        <v>0</v>
      </c>
      <c r="Y54" s="21">
        <f>VLOOKUP(A54,'[2]2025 Alloc_Expend Sum'!$A$4:$AD$230,6,FALSE)</f>
        <v>0</v>
      </c>
      <c r="Z54" s="21">
        <v>1</v>
      </c>
      <c r="AA54" s="21">
        <v>2</v>
      </c>
      <c r="AB54" s="21">
        <v>1</v>
      </c>
      <c r="AC54" s="12" t="s">
        <v>294</v>
      </c>
    </row>
    <row r="55" spans="1:29" ht="14.5" x14ac:dyDescent="0.35">
      <c r="A55" s="12" t="s">
        <v>582</v>
      </c>
      <c r="B55" s="61">
        <f>VLOOKUP(A55,[1]Sheet1!$A$1:$F$209,5,FALSE)</f>
        <v>0</v>
      </c>
      <c r="C55" s="21">
        <v>37717</v>
      </c>
      <c r="D55" s="61">
        <v>0</v>
      </c>
      <c r="E55" s="21">
        <v>0</v>
      </c>
      <c r="F55" s="21">
        <v>0</v>
      </c>
      <c r="G55" s="62">
        <v>0</v>
      </c>
      <c r="H55" s="63">
        <v>0.1640151515151515</v>
      </c>
      <c r="I55" s="63">
        <v>0</v>
      </c>
      <c r="J55" s="64">
        <v>0</v>
      </c>
      <c r="K55" s="64">
        <v>0</v>
      </c>
      <c r="L55" s="70">
        <v>221891</v>
      </c>
      <c r="M55" s="65"/>
      <c r="N55" s="67">
        <v>143692</v>
      </c>
      <c r="O55" s="21">
        <v>0</v>
      </c>
      <c r="P55" s="21">
        <v>1</v>
      </c>
      <c r="Q55" s="21">
        <v>0</v>
      </c>
      <c r="R55" s="21">
        <v>0</v>
      </c>
      <c r="S55" s="21">
        <v>1</v>
      </c>
      <c r="T55" s="21">
        <f t="shared" si="0"/>
        <v>0</v>
      </c>
      <c r="U55" s="61">
        <v>0</v>
      </c>
      <c r="V55" s="12" t="s">
        <v>58</v>
      </c>
      <c r="W55" s="63">
        <v>0</v>
      </c>
      <c r="X55" s="21">
        <v>0</v>
      </c>
      <c r="Y55" s="21">
        <f>VLOOKUP(A55,'[2]2025 Alloc_Expend Sum'!$A$4:$AD$230,6,FALSE)</f>
        <v>0</v>
      </c>
      <c r="Z55" s="21">
        <v>0</v>
      </c>
      <c r="AA55" s="21">
        <v>0</v>
      </c>
      <c r="AB55" s="21">
        <v>1</v>
      </c>
      <c r="AC55" s="12" t="s">
        <v>3059</v>
      </c>
    </row>
    <row r="56" spans="1:29" ht="14.5" x14ac:dyDescent="0.35">
      <c r="A56" s="12" t="s">
        <v>596</v>
      </c>
      <c r="B56" s="61">
        <f>VLOOKUP(A56,[1]Sheet1!$A$1:$F$209,5,FALSE)</f>
        <v>0</v>
      </c>
      <c r="C56" s="21">
        <v>11062</v>
      </c>
      <c r="D56" s="61">
        <v>0</v>
      </c>
      <c r="E56" s="21">
        <v>0</v>
      </c>
      <c r="F56" s="21">
        <v>0</v>
      </c>
      <c r="G56" s="62">
        <v>0</v>
      </c>
      <c r="H56" s="63">
        <v>0</v>
      </c>
      <c r="I56" s="63">
        <v>0</v>
      </c>
      <c r="J56" s="64">
        <v>0</v>
      </c>
      <c r="K56" s="64">
        <v>0</v>
      </c>
      <c r="L56" s="21">
        <v>0</v>
      </c>
      <c r="M56" s="65"/>
      <c r="N56" s="67">
        <v>44999</v>
      </c>
      <c r="O56" s="21">
        <v>0</v>
      </c>
      <c r="P56" s="21">
        <v>1</v>
      </c>
      <c r="Q56" s="21">
        <v>0</v>
      </c>
      <c r="R56" s="21">
        <v>0</v>
      </c>
      <c r="S56" s="21">
        <v>0</v>
      </c>
      <c r="T56" s="21">
        <f t="shared" si="0"/>
        <v>0</v>
      </c>
      <c r="U56" s="61">
        <v>87042.82</v>
      </c>
      <c r="V56" s="12" t="s">
        <v>58</v>
      </c>
      <c r="W56" s="63">
        <v>0</v>
      </c>
      <c r="X56" s="21">
        <v>0</v>
      </c>
      <c r="Y56" s="21">
        <f>VLOOKUP(A56,'[2]2025 Alloc_Expend Sum'!$A$4:$AD$230,6,FALSE)</f>
        <v>0</v>
      </c>
      <c r="Z56" s="21">
        <v>0</v>
      </c>
      <c r="AA56" s="21">
        <v>0</v>
      </c>
      <c r="AB56" s="21">
        <v>0</v>
      </c>
      <c r="AC56" s="12" t="s">
        <v>294</v>
      </c>
    </row>
    <row r="57" spans="1:29" s="74" customFormat="1" ht="14.5" x14ac:dyDescent="0.35">
      <c r="A57" s="68" t="s">
        <v>3078</v>
      </c>
      <c r="B57" s="61">
        <f>VLOOKUP(A57,[1]Sheet1!$A$1:$F$209,5,FALSE)</f>
        <v>0</v>
      </c>
      <c r="C57" s="21">
        <v>29300</v>
      </c>
      <c r="D57" s="61">
        <v>-78872.725588515401</v>
      </c>
      <c r="E57" s="21" t="s">
        <v>3054</v>
      </c>
      <c r="F57" s="21">
        <v>0</v>
      </c>
      <c r="G57" s="62">
        <v>0.72</v>
      </c>
      <c r="H57" s="63">
        <v>1.41</v>
      </c>
      <c r="I57" s="63">
        <v>0</v>
      </c>
      <c r="J57" s="64">
        <v>0</v>
      </c>
      <c r="K57" s="14">
        <v>1616225</v>
      </c>
      <c r="L57" s="21">
        <v>1478895</v>
      </c>
      <c r="M57" s="71"/>
      <c r="N57" s="72" t="s">
        <v>3058</v>
      </c>
      <c r="O57" s="21">
        <v>0</v>
      </c>
      <c r="P57" s="73">
        <v>12</v>
      </c>
      <c r="Q57" s="73">
        <v>0</v>
      </c>
      <c r="R57" s="73">
        <v>1</v>
      </c>
      <c r="S57" s="73">
        <v>5</v>
      </c>
      <c r="T57" s="21">
        <f t="shared" si="0"/>
        <v>0</v>
      </c>
      <c r="U57" s="61">
        <v>0</v>
      </c>
      <c r="V57" s="12" t="s">
        <v>58</v>
      </c>
      <c r="W57" s="63">
        <v>0</v>
      </c>
      <c r="X57" s="21">
        <v>0</v>
      </c>
      <c r="Y57" s="21">
        <f>VLOOKUP(A57,'[2]2025 Alloc_Expend Sum'!$A$4:$AD$230,6,FALSE)</f>
        <v>0</v>
      </c>
      <c r="Z57" s="21">
        <v>0</v>
      </c>
      <c r="AA57" s="21">
        <v>2</v>
      </c>
      <c r="AB57" s="21">
        <v>4</v>
      </c>
      <c r="AC57" s="12" t="s">
        <v>294</v>
      </c>
    </row>
    <row r="58" spans="1:29" ht="14.5" x14ac:dyDescent="0.35">
      <c r="A58" s="12" t="s">
        <v>3079</v>
      </c>
      <c r="B58" s="61">
        <f>VLOOKUP(A58,[1]Sheet1!$A$1:$F$209,5,FALSE)</f>
        <v>0</v>
      </c>
      <c r="C58" s="21">
        <v>5037</v>
      </c>
      <c r="D58" s="61">
        <v>0</v>
      </c>
      <c r="E58" s="21">
        <v>0</v>
      </c>
      <c r="F58" s="21">
        <v>0</v>
      </c>
      <c r="G58" s="62">
        <v>0</v>
      </c>
      <c r="H58" s="63">
        <v>0</v>
      </c>
      <c r="I58" s="63">
        <v>0</v>
      </c>
      <c r="J58" s="64">
        <v>0</v>
      </c>
      <c r="K58" s="64">
        <v>0</v>
      </c>
      <c r="L58" s="21">
        <v>0</v>
      </c>
      <c r="M58" s="65"/>
      <c r="N58" s="67">
        <v>9471</v>
      </c>
      <c r="O58" s="21">
        <v>0</v>
      </c>
      <c r="P58" s="21">
        <v>0</v>
      </c>
      <c r="Q58" s="21">
        <v>0</v>
      </c>
      <c r="R58" s="21">
        <v>0</v>
      </c>
      <c r="S58" s="21">
        <v>0</v>
      </c>
      <c r="T58" s="21">
        <f t="shared" si="0"/>
        <v>0</v>
      </c>
      <c r="U58" s="61">
        <v>0</v>
      </c>
      <c r="V58" s="12" t="s">
        <v>57</v>
      </c>
      <c r="W58" s="63">
        <v>0</v>
      </c>
      <c r="X58" s="21">
        <v>0</v>
      </c>
      <c r="Y58" s="21">
        <f>VLOOKUP(A58,'[2]2025 Alloc_Expend Sum'!$A$4:$AD$230,6,FALSE)</f>
        <v>0</v>
      </c>
      <c r="Z58" s="21">
        <v>0</v>
      </c>
      <c r="AA58" s="21">
        <v>0</v>
      </c>
      <c r="AB58" s="21">
        <v>0</v>
      </c>
      <c r="AC58" s="12" t="s">
        <v>3056</v>
      </c>
    </row>
    <row r="59" spans="1:29" ht="14.5" x14ac:dyDescent="0.35">
      <c r="A59" s="12" t="s">
        <v>3080</v>
      </c>
      <c r="B59" s="61">
        <f>VLOOKUP(A59,[1]Sheet1!$A$1:$F$209,5,FALSE)</f>
        <v>0</v>
      </c>
      <c r="C59" s="21">
        <v>3656</v>
      </c>
      <c r="D59" s="61">
        <v>0</v>
      </c>
      <c r="E59" s="21">
        <v>0</v>
      </c>
      <c r="F59" s="21">
        <v>0</v>
      </c>
      <c r="G59" s="62">
        <v>0</v>
      </c>
      <c r="H59" s="63">
        <v>0</v>
      </c>
      <c r="I59" s="63">
        <v>0</v>
      </c>
      <c r="J59" s="64">
        <v>0</v>
      </c>
      <c r="K59" s="64">
        <v>0</v>
      </c>
      <c r="L59" s="21">
        <v>0</v>
      </c>
      <c r="M59" s="65"/>
      <c r="N59" s="67">
        <v>4415</v>
      </c>
      <c r="O59" s="21">
        <v>0</v>
      </c>
      <c r="P59" s="21">
        <v>0</v>
      </c>
      <c r="Q59" s="21">
        <v>0</v>
      </c>
      <c r="R59" s="21">
        <v>0</v>
      </c>
      <c r="S59" s="21">
        <v>0</v>
      </c>
      <c r="T59" s="21">
        <f t="shared" si="0"/>
        <v>0</v>
      </c>
      <c r="U59" s="61">
        <v>0</v>
      </c>
      <c r="V59" s="12" t="s">
        <v>57</v>
      </c>
      <c r="W59" s="63">
        <v>0</v>
      </c>
      <c r="X59" s="21">
        <v>0</v>
      </c>
      <c r="Y59" s="21">
        <f>VLOOKUP(A59,'[2]2025 Alloc_Expend Sum'!$A$4:$AD$230,6,FALSE)</f>
        <v>0</v>
      </c>
      <c r="Z59" s="21">
        <v>0</v>
      </c>
      <c r="AA59" s="21">
        <v>0</v>
      </c>
      <c r="AB59" s="21">
        <v>0</v>
      </c>
      <c r="AC59" s="12" t="s">
        <v>3056</v>
      </c>
    </row>
    <row r="60" spans="1:29" ht="14.5" x14ac:dyDescent="0.35">
      <c r="A60" s="12" t="s">
        <v>599</v>
      </c>
      <c r="B60" s="61">
        <f>VLOOKUP(A60,[1]Sheet1!$A$1:$F$209,5,FALSE)</f>
        <v>35933.470000000008</v>
      </c>
      <c r="C60" s="21">
        <v>6030</v>
      </c>
      <c r="D60" s="61">
        <v>0</v>
      </c>
      <c r="E60" s="21">
        <v>0</v>
      </c>
      <c r="F60" s="82">
        <v>0.17594696969696969</v>
      </c>
      <c r="G60" s="62">
        <v>0</v>
      </c>
      <c r="H60" s="63">
        <v>0</v>
      </c>
      <c r="I60" s="63">
        <v>0.16837121212121212</v>
      </c>
      <c r="J60" s="64">
        <v>889937.72</v>
      </c>
      <c r="K60" s="64">
        <v>0</v>
      </c>
      <c r="L60" s="21">
        <v>0</v>
      </c>
      <c r="M60" s="65"/>
      <c r="N60" s="67">
        <v>6615</v>
      </c>
      <c r="O60" s="21">
        <v>0</v>
      </c>
      <c r="P60" s="21">
        <v>1</v>
      </c>
      <c r="Q60" s="21">
        <v>0</v>
      </c>
      <c r="R60" s="21">
        <v>0</v>
      </c>
      <c r="S60" s="21">
        <v>1</v>
      </c>
      <c r="T60" s="21">
        <f t="shared" si="0"/>
        <v>5.9591160862354906</v>
      </c>
      <c r="U60" s="61">
        <v>397958.87</v>
      </c>
      <c r="V60" s="12" t="s">
        <v>57</v>
      </c>
      <c r="W60" s="78">
        <v>0.16837121212121212</v>
      </c>
      <c r="X60" s="21">
        <v>0</v>
      </c>
      <c r="Y60" s="21">
        <f>VLOOKUP(A60,'[2]2025 Alloc_Expend Sum'!$A$4:$AD$230,6,FALSE)</f>
        <v>0</v>
      </c>
      <c r="Z60" s="21">
        <v>1</v>
      </c>
      <c r="AA60" s="21">
        <v>0</v>
      </c>
      <c r="AB60" s="21">
        <v>0</v>
      </c>
      <c r="AC60" s="12" t="s">
        <v>294</v>
      </c>
    </row>
    <row r="61" spans="1:29" s="74" customFormat="1" ht="14.5" x14ac:dyDescent="0.35">
      <c r="A61" s="68" t="s">
        <v>606</v>
      </c>
      <c r="B61" s="61">
        <f>VLOOKUP(A61,[1]Sheet1!$A$1:$F$209,5,FALSE)</f>
        <v>88030.709999999875</v>
      </c>
      <c r="C61" s="21">
        <v>77539</v>
      </c>
      <c r="D61" s="61">
        <v>-1131373.96</v>
      </c>
      <c r="E61" s="21" t="s">
        <v>3054</v>
      </c>
      <c r="F61" s="77">
        <v>2.2634469696969699</v>
      </c>
      <c r="G61" s="62">
        <v>2.4804924242424242</v>
      </c>
      <c r="H61" s="63">
        <v>9.9382575757575751</v>
      </c>
      <c r="I61" s="63">
        <v>1.6285984848484849</v>
      </c>
      <c r="J61" s="64">
        <v>4431373.75</v>
      </c>
      <c r="K61" s="64">
        <v>1855228</v>
      </c>
      <c r="L61" s="64">
        <v>7337889</v>
      </c>
      <c r="M61" s="71"/>
      <c r="N61" s="72" t="s">
        <v>3058</v>
      </c>
      <c r="O61" s="73">
        <v>4</v>
      </c>
      <c r="P61" s="73">
        <v>23</v>
      </c>
      <c r="Q61" s="73">
        <v>2</v>
      </c>
      <c r="R61" s="73">
        <v>5</v>
      </c>
      <c r="S61" s="73">
        <v>19</v>
      </c>
      <c r="T61" s="21">
        <f t="shared" si="0"/>
        <v>1.1353088123395954</v>
      </c>
      <c r="U61" s="61">
        <v>0</v>
      </c>
      <c r="V61" s="12" t="s">
        <v>58</v>
      </c>
      <c r="W61" s="83">
        <v>1.6285984848484849</v>
      </c>
      <c r="X61" s="21">
        <v>0</v>
      </c>
      <c r="Y61" s="21">
        <f>VLOOKUP(A61,'[2]2025 Alloc_Expend Sum'!$A$4:$AD$230,6,FALSE)</f>
        <v>0</v>
      </c>
      <c r="Z61" s="21">
        <v>1</v>
      </c>
      <c r="AA61" s="21">
        <v>5</v>
      </c>
      <c r="AB61" s="21">
        <v>18</v>
      </c>
      <c r="AC61" s="12" t="s">
        <v>294</v>
      </c>
    </row>
    <row r="62" spans="1:29" s="74" customFormat="1" ht="14.5" x14ac:dyDescent="0.35">
      <c r="A62" s="68" t="s">
        <v>766</v>
      </c>
      <c r="B62" s="61">
        <f>VLOOKUP(A62,[1]Sheet1!$A$1:$F$209,5,FALSE)</f>
        <v>0</v>
      </c>
      <c r="C62" s="21">
        <v>25016</v>
      </c>
      <c r="D62" s="61">
        <v>0</v>
      </c>
      <c r="E62" s="21">
        <v>0</v>
      </c>
      <c r="F62" s="21">
        <v>0</v>
      </c>
      <c r="G62" s="62">
        <v>0</v>
      </c>
      <c r="H62" s="69">
        <v>0.15321969696969698</v>
      </c>
      <c r="I62" s="63">
        <v>0</v>
      </c>
      <c r="J62" s="64">
        <v>0</v>
      </c>
      <c r="K62" s="64">
        <v>0</v>
      </c>
      <c r="L62" s="76">
        <v>339956.75</v>
      </c>
      <c r="M62" s="71"/>
      <c r="N62" s="72">
        <v>42341</v>
      </c>
      <c r="O62" s="21">
        <v>0</v>
      </c>
      <c r="P62" s="73">
        <v>1</v>
      </c>
      <c r="Q62" s="73">
        <v>0</v>
      </c>
      <c r="R62" s="73">
        <v>0</v>
      </c>
      <c r="S62" s="73">
        <v>1</v>
      </c>
      <c r="T62" s="21">
        <f t="shared" si="0"/>
        <v>0</v>
      </c>
      <c r="U62" s="61">
        <v>0</v>
      </c>
      <c r="V62" s="12" t="s">
        <v>58</v>
      </c>
      <c r="W62" s="63">
        <v>0</v>
      </c>
      <c r="X62" s="21">
        <v>0</v>
      </c>
      <c r="Y62" s="21">
        <f>VLOOKUP(A62,'[2]2025 Alloc_Expend Sum'!$A$4:$AD$230,6,FALSE)</f>
        <v>0</v>
      </c>
      <c r="Z62" s="21">
        <v>0</v>
      </c>
      <c r="AA62" s="21">
        <v>0</v>
      </c>
      <c r="AB62" s="21">
        <v>1</v>
      </c>
      <c r="AC62" s="12" t="s">
        <v>3056</v>
      </c>
    </row>
    <row r="63" spans="1:29" ht="14.5" x14ac:dyDescent="0.35">
      <c r="A63" s="12" t="s">
        <v>773</v>
      </c>
      <c r="B63" s="61">
        <f>VLOOKUP(A63,[1]Sheet1!$A$1:$F$209,5,FALSE)</f>
        <v>0</v>
      </c>
      <c r="C63" s="21">
        <v>67654</v>
      </c>
      <c r="D63" s="61">
        <v>0</v>
      </c>
      <c r="E63" s="21">
        <v>0</v>
      </c>
      <c r="F63" s="21">
        <v>0</v>
      </c>
      <c r="G63" s="62">
        <v>0</v>
      </c>
      <c r="H63" s="63">
        <v>0</v>
      </c>
      <c r="I63" s="63">
        <v>0</v>
      </c>
      <c r="J63" s="64">
        <v>0</v>
      </c>
      <c r="K63" s="64">
        <v>0</v>
      </c>
      <c r="L63" s="21">
        <v>0</v>
      </c>
      <c r="M63" s="65"/>
      <c r="N63" s="67">
        <v>114644</v>
      </c>
      <c r="O63" s="21">
        <v>0</v>
      </c>
      <c r="P63" s="21">
        <v>1</v>
      </c>
      <c r="Q63" s="21">
        <v>1</v>
      </c>
      <c r="R63" s="21">
        <v>0</v>
      </c>
      <c r="S63" s="21">
        <v>0</v>
      </c>
      <c r="T63" s="21">
        <f t="shared" si="0"/>
        <v>0</v>
      </c>
      <c r="U63" s="61">
        <v>0</v>
      </c>
      <c r="V63" s="12" t="s">
        <v>58</v>
      </c>
      <c r="W63" s="63">
        <v>0</v>
      </c>
      <c r="X63" s="21">
        <v>0</v>
      </c>
      <c r="Y63" s="21">
        <f>VLOOKUP(A63,'[2]2025 Alloc_Expend Sum'!$A$4:$AD$230,6,FALSE)</f>
        <v>0</v>
      </c>
      <c r="Z63" s="21">
        <v>0</v>
      </c>
      <c r="AA63" s="21">
        <v>0</v>
      </c>
      <c r="AB63" s="21">
        <v>0</v>
      </c>
      <c r="AC63" s="12" t="s">
        <v>294</v>
      </c>
    </row>
    <row r="64" spans="1:29" ht="14.5" x14ac:dyDescent="0.35">
      <c r="A64" s="12" t="s">
        <v>788</v>
      </c>
      <c r="B64" s="61">
        <f>VLOOKUP(A64,[1]Sheet1!$A$1:$F$209,5,FALSE)</f>
        <v>29586.610000000004</v>
      </c>
      <c r="C64" s="21">
        <v>63703</v>
      </c>
      <c r="D64" s="61">
        <v>-3199999.9999999981</v>
      </c>
      <c r="E64" s="21">
        <f>D64/N64</f>
        <v>-15.408097918462262</v>
      </c>
      <c r="F64" s="82">
        <v>0.68465909090909094</v>
      </c>
      <c r="G64" s="62">
        <v>0</v>
      </c>
      <c r="H64" s="63">
        <v>0</v>
      </c>
      <c r="I64" s="63">
        <v>1.9935606060606061</v>
      </c>
      <c r="J64" s="16">
        <v>584556.82000000007</v>
      </c>
      <c r="K64" s="64">
        <v>0</v>
      </c>
      <c r="L64" s="21">
        <v>0</v>
      </c>
      <c r="M64" s="65"/>
      <c r="N64" s="67">
        <v>207683</v>
      </c>
      <c r="O64" s="21">
        <v>0</v>
      </c>
      <c r="P64" s="21">
        <v>1</v>
      </c>
      <c r="Q64" s="21">
        <v>0</v>
      </c>
      <c r="R64" s="21">
        <v>0</v>
      </c>
      <c r="S64" s="21">
        <v>1</v>
      </c>
      <c r="T64" s="21">
        <f t="shared" si="0"/>
        <v>0.46444610143949272</v>
      </c>
      <c r="U64" s="61">
        <v>108330.53000000003</v>
      </c>
      <c r="V64" s="12" t="s">
        <v>58</v>
      </c>
      <c r="W64" s="78">
        <v>1.9935606060606061</v>
      </c>
      <c r="X64" s="21">
        <v>0</v>
      </c>
      <c r="Y64" s="21">
        <f>VLOOKUP(A64,'[2]2025 Alloc_Expend Sum'!$A$4:$AD$230,6,FALSE)</f>
        <v>0</v>
      </c>
      <c r="Z64" s="21">
        <v>1</v>
      </c>
      <c r="AA64" s="21">
        <v>0</v>
      </c>
      <c r="AB64" s="21">
        <v>0</v>
      </c>
      <c r="AC64" s="12" t="s">
        <v>294</v>
      </c>
    </row>
    <row r="65" spans="1:29" ht="14.5" x14ac:dyDescent="0.35">
      <c r="A65" s="12" t="s">
        <v>796</v>
      </c>
      <c r="B65" s="61">
        <f>VLOOKUP(A65,[1]Sheet1!$A$1:$F$209,5,FALSE)</f>
        <v>0</v>
      </c>
      <c r="C65" s="21">
        <v>29651</v>
      </c>
      <c r="D65" s="61">
        <v>-923421.81971962564</v>
      </c>
      <c r="E65" s="21">
        <f>D65/N65</f>
        <v>-9.1357349741746532</v>
      </c>
      <c r="F65" s="21">
        <v>0</v>
      </c>
      <c r="G65" s="62">
        <v>0</v>
      </c>
      <c r="H65" s="63">
        <v>0</v>
      </c>
      <c r="I65" s="63">
        <v>0</v>
      </c>
      <c r="J65" s="64">
        <v>0</v>
      </c>
      <c r="K65" s="64">
        <v>0</v>
      </c>
      <c r="L65" s="21">
        <v>0</v>
      </c>
      <c r="M65" s="65"/>
      <c r="N65" s="67">
        <v>101078</v>
      </c>
      <c r="O65" s="21">
        <v>0</v>
      </c>
      <c r="P65" s="21">
        <v>0</v>
      </c>
      <c r="Q65" s="21">
        <v>2</v>
      </c>
      <c r="R65" s="21">
        <v>0</v>
      </c>
      <c r="S65" s="21">
        <v>0</v>
      </c>
      <c r="T65" s="62">
        <f t="shared" si="0"/>
        <v>0</v>
      </c>
      <c r="U65" s="61">
        <v>-3.69</v>
      </c>
      <c r="V65" s="12" t="s">
        <v>58</v>
      </c>
      <c r="W65" s="63">
        <v>0</v>
      </c>
      <c r="X65" s="21">
        <v>0</v>
      </c>
      <c r="Y65" s="21">
        <f>VLOOKUP(A65,'[2]2025 Alloc_Expend Sum'!$A$4:$AD$230,6,FALSE)</f>
        <v>0</v>
      </c>
      <c r="Z65" s="21">
        <v>0</v>
      </c>
      <c r="AA65" s="21">
        <v>0</v>
      </c>
      <c r="AB65" s="21">
        <v>0</v>
      </c>
      <c r="AC65" s="12" t="s">
        <v>3059</v>
      </c>
    </row>
    <row r="66" spans="1:29" ht="14.5" x14ac:dyDescent="0.35">
      <c r="A66" s="12" t="s">
        <v>3081</v>
      </c>
      <c r="B66" s="61">
        <f>VLOOKUP(A66,[1]Sheet1!$A$1:$F$209,5,FALSE)</f>
        <v>0</v>
      </c>
      <c r="C66" s="21">
        <v>494</v>
      </c>
      <c r="D66" s="61">
        <v>0</v>
      </c>
      <c r="E66" s="21">
        <v>0</v>
      </c>
      <c r="F66" s="21">
        <v>0</v>
      </c>
      <c r="G66" s="62">
        <v>0</v>
      </c>
      <c r="H66" s="63">
        <v>0</v>
      </c>
      <c r="I66" s="63">
        <v>0</v>
      </c>
      <c r="J66" s="64">
        <v>0</v>
      </c>
      <c r="K66" s="64">
        <v>0</v>
      </c>
      <c r="L66" s="21">
        <v>0</v>
      </c>
      <c r="M66" s="65"/>
      <c r="N66" s="67">
        <v>2781</v>
      </c>
      <c r="O66" s="21">
        <v>0</v>
      </c>
      <c r="P66" s="21">
        <v>0</v>
      </c>
      <c r="Q66" s="21">
        <v>0</v>
      </c>
      <c r="R66" s="21">
        <v>0</v>
      </c>
      <c r="S66" s="21">
        <v>0</v>
      </c>
      <c r="T66" s="21">
        <f t="shared" si="0"/>
        <v>0</v>
      </c>
      <c r="U66" s="61">
        <v>0</v>
      </c>
      <c r="V66" s="12" t="s">
        <v>57</v>
      </c>
      <c r="W66" s="63">
        <v>0</v>
      </c>
      <c r="X66" s="21">
        <v>0</v>
      </c>
      <c r="Y66" s="21">
        <f>VLOOKUP(A66,'[2]2025 Alloc_Expend Sum'!$A$4:$AD$230,6,FALSE)</f>
        <v>0</v>
      </c>
      <c r="Z66" s="21">
        <v>0</v>
      </c>
      <c r="AA66" s="21">
        <v>0</v>
      </c>
      <c r="AB66" s="21">
        <v>0</v>
      </c>
      <c r="AC66" s="12" t="s">
        <v>3056</v>
      </c>
    </row>
    <row r="67" spans="1:29" ht="14.5" x14ac:dyDescent="0.35">
      <c r="A67" s="12" t="s">
        <v>3082</v>
      </c>
      <c r="B67" s="61">
        <f>VLOOKUP(A67,[1]Sheet1!$A$1:$F$209,5,FALSE)</f>
        <v>0</v>
      </c>
      <c r="C67" s="21">
        <v>23610</v>
      </c>
      <c r="D67" s="61">
        <v>-44017.567402507178</v>
      </c>
      <c r="E67" s="21">
        <f>D67/N67</f>
        <v>-0.66605485802816256</v>
      </c>
      <c r="F67" s="21">
        <v>0</v>
      </c>
      <c r="G67" s="62">
        <v>0</v>
      </c>
      <c r="H67" s="63">
        <v>0</v>
      </c>
      <c r="I67" s="63">
        <v>0</v>
      </c>
      <c r="J67" s="64">
        <v>0</v>
      </c>
      <c r="K67" s="64">
        <v>0</v>
      </c>
      <c r="L67" s="21">
        <v>0</v>
      </c>
      <c r="M67" s="65"/>
      <c r="N67" s="67">
        <v>66087</v>
      </c>
      <c r="O67" s="21">
        <v>0</v>
      </c>
      <c r="P67" s="21">
        <v>0</v>
      </c>
      <c r="Q67" s="21">
        <v>0</v>
      </c>
      <c r="R67" s="21">
        <v>0</v>
      </c>
      <c r="S67" s="21">
        <v>0</v>
      </c>
      <c r="T67" s="21">
        <f t="shared" si="0"/>
        <v>0</v>
      </c>
      <c r="U67" s="61">
        <v>0</v>
      </c>
      <c r="V67" s="12" t="s">
        <v>57</v>
      </c>
      <c r="W67" s="63">
        <v>0</v>
      </c>
      <c r="X67" s="21">
        <v>0</v>
      </c>
      <c r="Y67" s="21">
        <f>VLOOKUP(A67,'[2]2025 Alloc_Expend Sum'!$A$4:$AD$230,6,FALSE)</f>
        <v>0</v>
      </c>
      <c r="Z67" s="21">
        <v>0</v>
      </c>
      <c r="AA67" s="21">
        <v>0</v>
      </c>
      <c r="AB67" s="21">
        <v>0</v>
      </c>
      <c r="AC67" s="12" t="s">
        <v>294</v>
      </c>
    </row>
    <row r="68" spans="1:29" s="74" customFormat="1" ht="14.5" x14ac:dyDescent="0.35">
      <c r="A68" s="68" t="s">
        <v>809</v>
      </c>
      <c r="B68" s="61">
        <f>VLOOKUP(A68,[1]Sheet1!$A$1:$F$209,5,FALSE)</f>
        <v>0</v>
      </c>
      <c r="C68" s="21">
        <v>17093</v>
      </c>
      <c r="D68" s="61">
        <v>0</v>
      </c>
      <c r="E68" s="21">
        <v>0</v>
      </c>
      <c r="F68" s="21">
        <v>0</v>
      </c>
      <c r="G68" s="62">
        <v>0</v>
      </c>
      <c r="H68" s="63">
        <v>0.38787878787878788</v>
      </c>
      <c r="I68" s="63">
        <v>0</v>
      </c>
      <c r="J68" s="64">
        <v>0</v>
      </c>
      <c r="K68" s="64">
        <v>0</v>
      </c>
      <c r="L68" s="18">
        <v>633046</v>
      </c>
      <c r="M68" s="71"/>
      <c r="N68" s="72">
        <v>23480</v>
      </c>
      <c r="O68" s="21">
        <v>0</v>
      </c>
      <c r="P68" s="73">
        <v>3</v>
      </c>
      <c r="Q68" s="73">
        <v>0</v>
      </c>
      <c r="R68" s="73">
        <v>0</v>
      </c>
      <c r="S68" s="73">
        <v>2</v>
      </c>
      <c r="T68" s="21">
        <f t="shared" si="0"/>
        <v>0</v>
      </c>
      <c r="U68" s="61">
        <v>0</v>
      </c>
      <c r="V68" s="12" t="s">
        <v>58</v>
      </c>
      <c r="W68" s="63">
        <v>0</v>
      </c>
      <c r="X68" s="21">
        <v>0</v>
      </c>
      <c r="Y68" s="21">
        <f>VLOOKUP(A68,'[2]2025 Alloc_Expend Sum'!$A$4:$AD$230,6,FALSE)</f>
        <v>0</v>
      </c>
      <c r="Z68" s="21">
        <v>0</v>
      </c>
      <c r="AA68" s="21">
        <v>0</v>
      </c>
      <c r="AB68" s="21">
        <v>2</v>
      </c>
      <c r="AC68" s="12" t="s">
        <v>3056</v>
      </c>
    </row>
    <row r="69" spans="1:29" ht="14.5" x14ac:dyDescent="0.35">
      <c r="A69" s="12" t="s">
        <v>825</v>
      </c>
      <c r="B69" s="61">
        <f>VLOOKUP(A69,[1]Sheet1!$A$1:$F$209,5,FALSE)</f>
        <v>0</v>
      </c>
      <c r="C69" s="21">
        <v>6034</v>
      </c>
      <c r="D69" s="61">
        <v>0</v>
      </c>
      <c r="E69" s="21">
        <v>0</v>
      </c>
      <c r="F69" s="21">
        <v>0</v>
      </c>
      <c r="G69" s="62">
        <v>0</v>
      </c>
      <c r="H69" s="63">
        <v>0</v>
      </c>
      <c r="I69" s="63">
        <v>0</v>
      </c>
      <c r="J69" s="64">
        <v>0</v>
      </c>
      <c r="K69" s="64">
        <v>0</v>
      </c>
      <c r="L69" s="21">
        <v>0</v>
      </c>
      <c r="M69" s="65"/>
      <c r="N69" s="67">
        <v>2557</v>
      </c>
      <c r="O69" s="21">
        <v>0</v>
      </c>
      <c r="P69" s="21">
        <v>5</v>
      </c>
      <c r="Q69" s="21">
        <v>0</v>
      </c>
      <c r="R69" s="21">
        <v>0</v>
      </c>
      <c r="S69" s="21">
        <v>0</v>
      </c>
      <c r="T69" s="21">
        <f t="shared" si="0"/>
        <v>0</v>
      </c>
      <c r="U69" s="61">
        <v>0</v>
      </c>
      <c r="V69" s="12" t="s">
        <v>57</v>
      </c>
      <c r="W69" s="63">
        <v>0</v>
      </c>
      <c r="X69" s="21">
        <v>0</v>
      </c>
      <c r="Y69" s="21">
        <f>VLOOKUP(A69,'[2]2025 Alloc_Expend Sum'!$A$4:$AD$230,6,FALSE)</f>
        <v>0</v>
      </c>
      <c r="Z69" s="21">
        <v>0</v>
      </c>
      <c r="AA69" s="21">
        <v>0</v>
      </c>
      <c r="AB69" s="21">
        <v>0</v>
      </c>
      <c r="AC69" s="12" t="s">
        <v>3056</v>
      </c>
    </row>
    <row r="70" spans="1:29" s="74" customFormat="1" ht="16.5" x14ac:dyDescent="0.35">
      <c r="A70" s="68" t="s">
        <v>835</v>
      </c>
      <c r="B70" s="61">
        <f>VLOOKUP(A70,[1]Sheet1!$A$1:$F$209,5,FALSE)</f>
        <v>0</v>
      </c>
      <c r="C70" s="21">
        <v>29742</v>
      </c>
      <c r="D70" s="61">
        <v>0</v>
      </c>
      <c r="E70" s="21">
        <v>0</v>
      </c>
      <c r="F70" s="21">
        <v>0</v>
      </c>
      <c r="G70" s="62">
        <v>0.6982954545454545</v>
      </c>
      <c r="H70" s="69">
        <v>0.9206439393939394</v>
      </c>
      <c r="I70" s="63">
        <v>0</v>
      </c>
      <c r="J70" s="64">
        <v>0</v>
      </c>
      <c r="K70" s="14">
        <v>481259</v>
      </c>
      <c r="L70" s="14">
        <v>906052</v>
      </c>
      <c r="M70" s="71"/>
      <c r="N70" s="72">
        <v>14506</v>
      </c>
      <c r="O70" s="73">
        <v>1</v>
      </c>
      <c r="P70" s="73">
        <v>3</v>
      </c>
      <c r="Q70" s="73">
        <v>1</v>
      </c>
      <c r="R70" s="73">
        <v>0</v>
      </c>
      <c r="S70" s="73">
        <v>3</v>
      </c>
      <c r="T70" s="21">
        <f t="shared" ref="T70:T133" si="1">B70/C70</f>
        <v>0</v>
      </c>
      <c r="U70" s="61">
        <v>0</v>
      </c>
      <c r="V70" s="12" t="s">
        <v>58</v>
      </c>
      <c r="W70" s="63">
        <v>0</v>
      </c>
      <c r="X70" s="116" t="s">
        <v>3083</v>
      </c>
      <c r="Y70" s="21">
        <v>0</v>
      </c>
      <c r="Z70" s="21">
        <v>0</v>
      </c>
      <c r="AA70" s="21">
        <v>1</v>
      </c>
      <c r="AB70" s="21">
        <v>2</v>
      </c>
      <c r="AC70" s="12" t="s">
        <v>294</v>
      </c>
    </row>
    <row r="71" spans="1:29" ht="14.5" x14ac:dyDescent="0.35">
      <c r="A71" s="12" t="s">
        <v>3084</v>
      </c>
      <c r="B71" s="61">
        <f>VLOOKUP(A71,[1]Sheet1!$A$1:$F$209,5,FALSE)</f>
        <v>3105.26</v>
      </c>
      <c r="C71" s="21">
        <v>4344</v>
      </c>
      <c r="D71" s="61">
        <v>-314587.27</v>
      </c>
      <c r="E71" s="21">
        <f>D71/N71</f>
        <v>-20.657119311839256</v>
      </c>
      <c r="F71" s="77">
        <v>0.76780303030303032</v>
      </c>
      <c r="G71" s="62">
        <v>0</v>
      </c>
      <c r="H71" s="63">
        <v>0</v>
      </c>
      <c r="I71" s="63">
        <v>0.31704545454545452</v>
      </c>
      <c r="J71" s="16">
        <v>1364587.27</v>
      </c>
      <c r="K71" s="64">
        <v>0</v>
      </c>
      <c r="L71" s="21">
        <v>0</v>
      </c>
      <c r="M71" s="65"/>
      <c r="N71" s="67">
        <v>15229</v>
      </c>
      <c r="O71" s="21">
        <v>0</v>
      </c>
      <c r="P71" s="21">
        <v>0</v>
      </c>
      <c r="Q71" s="21">
        <v>0</v>
      </c>
      <c r="R71" s="21">
        <v>0</v>
      </c>
      <c r="S71" s="21">
        <v>1</v>
      </c>
      <c r="T71" s="21">
        <f t="shared" si="1"/>
        <v>0.71483885819521187</v>
      </c>
      <c r="U71" s="61">
        <v>-1858.33</v>
      </c>
      <c r="V71" s="12" t="s">
        <v>58</v>
      </c>
      <c r="W71" s="78">
        <v>0.31704545454545452</v>
      </c>
      <c r="X71" s="21">
        <v>0</v>
      </c>
      <c r="Y71" s="21">
        <f>VLOOKUP(A71,'[2]2025 Alloc_Expend Sum'!$A$4:$AD$230,6,FALSE)</f>
        <v>0</v>
      </c>
      <c r="Z71" s="21">
        <v>1</v>
      </c>
      <c r="AA71" s="21">
        <v>0</v>
      </c>
      <c r="AB71" s="21">
        <v>0</v>
      </c>
      <c r="AC71" s="12" t="s">
        <v>294</v>
      </c>
    </row>
    <row r="72" spans="1:29" s="74" customFormat="1" ht="14.5" x14ac:dyDescent="0.35">
      <c r="A72" s="68" t="s">
        <v>864</v>
      </c>
      <c r="B72" s="61">
        <f>VLOOKUP(A72,[1]Sheet1!$A$1:$F$209,5,FALSE)</f>
        <v>0</v>
      </c>
      <c r="C72" s="21">
        <v>35268</v>
      </c>
      <c r="D72" s="61">
        <v>0</v>
      </c>
      <c r="E72" s="21">
        <v>0</v>
      </c>
      <c r="F72" s="21">
        <v>0</v>
      </c>
      <c r="G72" s="62">
        <v>0</v>
      </c>
      <c r="H72" s="84">
        <v>0</v>
      </c>
      <c r="I72" s="63">
        <v>0</v>
      </c>
      <c r="J72" s="64">
        <v>0</v>
      </c>
      <c r="K72" s="64">
        <v>0</v>
      </c>
      <c r="L72" s="21">
        <v>0</v>
      </c>
      <c r="M72" s="71"/>
      <c r="N72" s="72">
        <v>124733</v>
      </c>
      <c r="O72" s="21">
        <v>0</v>
      </c>
      <c r="P72" s="21">
        <v>1</v>
      </c>
      <c r="Q72" s="73">
        <v>0</v>
      </c>
      <c r="R72" s="73">
        <v>0</v>
      </c>
      <c r="S72" s="73">
        <v>0</v>
      </c>
      <c r="T72" s="21">
        <f t="shared" si="1"/>
        <v>0</v>
      </c>
      <c r="U72" s="61">
        <v>42654.6</v>
      </c>
      <c r="V72" s="12" t="s">
        <v>58</v>
      </c>
      <c r="W72" s="63">
        <v>0</v>
      </c>
      <c r="X72" s="21">
        <v>0</v>
      </c>
      <c r="Y72" s="21">
        <f>VLOOKUP(A72,'[2]2025 Alloc_Expend Sum'!$A$4:$AD$230,6,FALSE)</f>
        <v>0</v>
      </c>
      <c r="Z72" s="21">
        <v>0</v>
      </c>
      <c r="AA72" s="21">
        <v>0</v>
      </c>
      <c r="AB72" s="21">
        <v>0</v>
      </c>
      <c r="AC72" s="12" t="s">
        <v>67</v>
      </c>
    </row>
    <row r="73" spans="1:29" s="74" customFormat="1" ht="14.5" x14ac:dyDescent="0.35">
      <c r="A73" s="68" t="s">
        <v>869</v>
      </c>
      <c r="B73" s="61">
        <f>VLOOKUP(A73,[1]Sheet1!$A$1:$F$209,5,FALSE)</f>
        <v>0</v>
      </c>
      <c r="C73" s="21">
        <v>44843</v>
      </c>
      <c r="D73" s="61">
        <v>0</v>
      </c>
      <c r="E73" s="21">
        <v>0</v>
      </c>
      <c r="F73" s="21">
        <v>0</v>
      </c>
      <c r="G73" s="62">
        <v>1.6571969696969697</v>
      </c>
      <c r="H73" s="69">
        <v>0</v>
      </c>
      <c r="I73" s="63">
        <v>0</v>
      </c>
      <c r="J73" s="64">
        <v>0</v>
      </c>
      <c r="K73" s="64">
        <v>777077.56</v>
      </c>
      <c r="L73" s="21">
        <v>0</v>
      </c>
      <c r="M73" s="71"/>
      <c r="N73" s="72" t="s">
        <v>3058</v>
      </c>
      <c r="O73" s="21">
        <v>0</v>
      </c>
      <c r="P73" s="73">
        <v>1</v>
      </c>
      <c r="Q73" s="73">
        <v>0</v>
      </c>
      <c r="R73" s="73">
        <v>0</v>
      </c>
      <c r="S73" s="73">
        <v>1</v>
      </c>
      <c r="T73" s="21">
        <f t="shared" si="1"/>
        <v>0</v>
      </c>
      <c r="U73" s="61">
        <v>0</v>
      </c>
      <c r="V73" s="12" t="s">
        <v>57</v>
      </c>
      <c r="W73" s="63">
        <v>0</v>
      </c>
      <c r="X73" s="21">
        <v>0</v>
      </c>
      <c r="Y73" s="21">
        <f>VLOOKUP(A73,'[2]2025 Alloc_Expend Sum'!$A$4:$AD$230,6,FALSE)</f>
        <v>0</v>
      </c>
      <c r="Z73" s="21">
        <v>0</v>
      </c>
      <c r="AA73" s="21">
        <v>1</v>
      </c>
      <c r="AB73" s="21">
        <v>0</v>
      </c>
      <c r="AC73" s="12" t="s">
        <v>3056</v>
      </c>
    </row>
    <row r="74" spans="1:29" ht="14.5" x14ac:dyDescent="0.35">
      <c r="A74" s="12" t="s">
        <v>878</v>
      </c>
      <c r="B74" s="61">
        <f>VLOOKUP(A74,[1]Sheet1!$A$1:$F$209,5,FALSE)</f>
        <v>0</v>
      </c>
      <c r="C74" s="21">
        <v>13571</v>
      </c>
      <c r="D74" s="61">
        <v>0</v>
      </c>
      <c r="E74" s="21">
        <v>0</v>
      </c>
      <c r="F74" s="21">
        <v>0</v>
      </c>
      <c r="G74" s="62">
        <v>0</v>
      </c>
      <c r="H74" s="63">
        <v>0</v>
      </c>
      <c r="I74" s="63">
        <v>0</v>
      </c>
      <c r="J74" s="64">
        <v>0</v>
      </c>
      <c r="K74" s="64">
        <v>0</v>
      </c>
      <c r="L74" s="21">
        <v>0</v>
      </c>
      <c r="M74" s="65"/>
      <c r="N74" s="67">
        <v>53724</v>
      </c>
      <c r="O74" s="21">
        <v>0</v>
      </c>
      <c r="P74" s="21">
        <v>2</v>
      </c>
      <c r="Q74" s="21">
        <v>0</v>
      </c>
      <c r="R74" s="21">
        <v>0</v>
      </c>
      <c r="S74" s="21">
        <v>0</v>
      </c>
      <c r="T74" s="21">
        <f t="shared" si="1"/>
        <v>0</v>
      </c>
      <c r="U74" s="61">
        <v>0</v>
      </c>
      <c r="V74" s="12" t="s">
        <v>57</v>
      </c>
      <c r="W74" s="63">
        <v>0</v>
      </c>
      <c r="X74" s="21">
        <v>0</v>
      </c>
      <c r="Y74" s="21">
        <f>VLOOKUP(A74,'[2]2025 Alloc_Expend Sum'!$A$4:$AD$230,6,FALSE)</f>
        <v>0</v>
      </c>
      <c r="Z74" s="21">
        <v>0</v>
      </c>
      <c r="AA74" s="21">
        <v>0</v>
      </c>
      <c r="AB74" s="21">
        <v>0</v>
      </c>
      <c r="AC74" s="12" t="s">
        <v>3059</v>
      </c>
    </row>
    <row r="75" spans="1:29" ht="14.5" x14ac:dyDescent="0.35">
      <c r="A75" s="12" t="s">
        <v>884</v>
      </c>
      <c r="B75" s="61">
        <f>VLOOKUP(A75,[1]Sheet1!$A$1:$F$209,5,FALSE)</f>
        <v>8490.9199999999983</v>
      </c>
      <c r="C75" s="21">
        <v>42367</v>
      </c>
      <c r="D75" s="61">
        <v>0</v>
      </c>
      <c r="E75" s="21">
        <v>0</v>
      </c>
      <c r="F75" s="77">
        <v>9.6212121212121207E-2</v>
      </c>
      <c r="G75" s="62">
        <v>0</v>
      </c>
      <c r="H75" s="63">
        <v>0</v>
      </c>
      <c r="I75" s="63">
        <v>0.10681818181818181</v>
      </c>
      <c r="J75" s="64">
        <v>586834.43000000005</v>
      </c>
      <c r="K75" s="64">
        <v>0</v>
      </c>
      <c r="L75" s="21">
        <v>0</v>
      </c>
      <c r="M75" s="65"/>
      <c r="N75" s="67">
        <v>22308</v>
      </c>
      <c r="O75" s="21">
        <v>0</v>
      </c>
      <c r="P75" s="21">
        <v>2</v>
      </c>
      <c r="Q75" s="21">
        <v>0</v>
      </c>
      <c r="R75" s="21">
        <v>0</v>
      </c>
      <c r="S75" s="21">
        <v>1</v>
      </c>
      <c r="T75" s="21">
        <f t="shared" si="1"/>
        <v>0.20041352939788037</v>
      </c>
      <c r="U75" s="61">
        <v>0</v>
      </c>
      <c r="V75" s="12" t="s">
        <v>57</v>
      </c>
      <c r="W75" s="78">
        <v>0.10681818181818181</v>
      </c>
      <c r="X75" s="21">
        <v>0</v>
      </c>
      <c r="Y75" s="21">
        <f>VLOOKUP(A75,'[2]2025 Alloc_Expend Sum'!$A$4:$AD$230,6,FALSE)</f>
        <v>0</v>
      </c>
      <c r="Z75" s="21">
        <v>1</v>
      </c>
      <c r="AA75" s="21">
        <v>0</v>
      </c>
      <c r="AB75" s="21">
        <v>0</v>
      </c>
      <c r="AC75" s="12" t="s">
        <v>294</v>
      </c>
    </row>
    <row r="76" spans="1:29" s="74" customFormat="1" ht="14.5" x14ac:dyDescent="0.35">
      <c r="A76" s="68" t="s">
        <v>897</v>
      </c>
      <c r="B76" s="61">
        <f>VLOOKUP(A76,[1]Sheet1!$A$1:$F$209,5,FALSE)</f>
        <v>0</v>
      </c>
      <c r="C76" s="21">
        <v>730</v>
      </c>
      <c r="D76" s="61">
        <v>0</v>
      </c>
      <c r="E76" s="21">
        <v>0</v>
      </c>
      <c r="F76" s="21">
        <v>0</v>
      </c>
      <c r="G76" s="62">
        <v>0</v>
      </c>
      <c r="H76" s="69">
        <v>0</v>
      </c>
      <c r="I76" s="63">
        <v>0</v>
      </c>
      <c r="J76" s="64">
        <v>0</v>
      </c>
      <c r="K76" s="64">
        <v>0</v>
      </c>
      <c r="L76" s="70">
        <v>87219</v>
      </c>
      <c r="M76" s="71"/>
      <c r="N76" s="72">
        <v>2586</v>
      </c>
      <c r="O76" s="21">
        <v>0</v>
      </c>
      <c r="P76" s="73">
        <v>3</v>
      </c>
      <c r="Q76" s="73">
        <v>0</v>
      </c>
      <c r="R76" s="73">
        <v>0</v>
      </c>
      <c r="S76" s="73">
        <v>1</v>
      </c>
      <c r="T76" s="21">
        <f t="shared" si="1"/>
        <v>0</v>
      </c>
      <c r="U76" s="61">
        <v>0</v>
      </c>
      <c r="V76" s="12" t="s">
        <v>57</v>
      </c>
      <c r="W76" s="63">
        <v>0</v>
      </c>
      <c r="X76" s="21">
        <v>0</v>
      </c>
      <c r="Y76" s="21">
        <f>VLOOKUP(A76,'[2]2025 Alloc_Expend Sum'!$A$4:$AD$230,6,FALSE)</f>
        <v>0</v>
      </c>
      <c r="Z76" s="21">
        <v>0</v>
      </c>
      <c r="AA76" s="21">
        <v>0</v>
      </c>
      <c r="AB76" s="21">
        <v>1</v>
      </c>
      <c r="AC76" s="12" t="s">
        <v>3056</v>
      </c>
    </row>
    <row r="77" spans="1:29" s="74" customFormat="1" ht="14.5" x14ac:dyDescent="0.35">
      <c r="A77" s="68" t="s">
        <v>911</v>
      </c>
      <c r="B77" s="61">
        <f>VLOOKUP(A77,[1]Sheet1!$A$1:$F$209,5,FALSE)</f>
        <v>0</v>
      </c>
      <c r="C77" s="21">
        <v>21824</v>
      </c>
      <c r="D77" s="61">
        <v>0</v>
      </c>
      <c r="E77" s="21">
        <v>0</v>
      </c>
      <c r="F77" s="21">
        <v>0</v>
      </c>
      <c r="G77" s="62">
        <v>0</v>
      </c>
      <c r="H77" s="69">
        <v>0.40265151515151515</v>
      </c>
      <c r="I77" s="63">
        <v>0</v>
      </c>
      <c r="J77" s="64">
        <v>0</v>
      </c>
      <c r="K77" s="64">
        <v>0</v>
      </c>
      <c r="L77" s="21">
        <v>116173</v>
      </c>
      <c r="M77" s="71"/>
      <c r="N77" s="72">
        <v>22251</v>
      </c>
      <c r="O77" s="21">
        <v>0</v>
      </c>
      <c r="P77" s="73">
        <v>8</v>
      </c>
      <c r="Q77" s="73">
        <v>0</v>
      </c>
      <c r="R77" s="73">
        <v>0</v>
      </c>
      <c r="S77" s="73">
        <v>1</v>
      </c>
      <c r="T77" s="21">
        <f t="shared" si="1"/>
        <v>0</v>
      </c>
      <c r="U77" s="61">
        <v>0</v>
      </c>
      <c r="V77" s="12" t="s">
        <v>58</v>
      </c>
      <c r="W77" s="63">
        <v>0</v>
      </c>
      <c r="X77" s="21">
        <v>0</v>
      </c>
      <c r="Y77" s="21">
        <f>VLOOKUP(A77,'[2]2025 Alloc_Expend Sum'!$A$4:$AD$230,6,FALSE)</f>
        <v>0</v>
      </c>
      <c r="Z77" s="21">
        <v>0</v>
      </c>
      <c r="AA77" s="21">
        <v>0</v>
      </c>
      <c r="AB77" s="21">
        <v>1</v>
      </c>
      <c r="AC77" s="12" t="s">
        <v>3059</v>
      </c>
    </row>
    <row r="78" spans="1:29" s="74" customFormat="1" ht="14.5" x14ac:dyDescent="0.35">
      <c r="A78" s="68" t="s">
        <v>944</v>
      </c>
      <c r="B78" s="61">
        <f>VLOOKUP(A78,[1]Sheet1!$A$1:$F$209,5,FALSE)</f>
        <v>0</v>
      </c>
      <c r="C78" s="21">
        <v>106601</v>
      </c>
      <c r="D78" s="61">
        <v>-1320815.8289587349</v>
      </c>
      <c r="E78" s="21">
        <f>D78/N78</f>
        <v>-7.6993502087376484</v>
      </c>
      <c r="F78" s="21">
        <v>0</v>
      </c>
      <c r="G78" s="62">
        <v>0</v>
      </c>
      <c r="H78" s="63">
        <v>0.23106060606060605</v>
      </c>
      <c r="I78" s="63">
        <v>0</v>
      </c>
      <c r="J78" s="64">
        <v>0</v>
      </c>
      <c r="K78" s="64">
        <v>0</v>
      </c>
      <c r="L78" s="76">
        <v>381980</v>
      </c>
      <c r="M78" s="71"/>
      <c r="N78" s="72">
        <v>171549</v>
      </c>
      <c r="O78" s="21">
        <v>0</v>
      </c>
      <c r="P78" s="73">
        <v>5</v>
      </c>
      <c r="Q78" s="73">
        <v>0</v>
      </c>
      <c r="R78" s="73">
        <v>0</v>
      </c>
      <c r="S78" s="73">
        <v>2</v>
      </c>
      <c r="T78" s="21">
        <f t="shared" si="1"/>
        <v>0</v>
      </c>
      <c r="U78" s="61">
        <v>0</v>
      </c>
      <c r="V78" s="12" t="s">
        <v>58</v>
      </c>
      <c r="W78" s="63">
        <v>0</v>
      </c>
      <c r="X78" s="21">
        <v>0</v>
      </c>
      <c r="Y78" s="21">
        <f>VLOOKUP(A78,'[2]2025 Alloc_Expend Sum'!$A$4:$AD$230,6,FALSE)</f>
        <v>0</v>
      </c>
      <c r="Z78" s="21">
        <v>0</v>
      </c>
      <c r="AA78" s="21">
        <v>0</v>
      </c>
      <c r="AB78" s="21">
        <v>2</v>
      </c>
      <c r="AC78" s="12" t="s">
        <v>294</v>
      </c>
    </row>
    <row r="79" spans="1:29" ht="16.5" x14ac:dyDescent="0.35">
      <c r="A79" s="12" t="s">
        <v>965</v>
      </c>
      <c r="B79" s="61">
        <f>VLOOKUP(A79,[1]Sheet1!$A$1:$F$209,5,FALSE)</f>
        <v>119086.43000000002</v>
      </c>
      <c r="C79" s="21">
        <v>19502</v>
      </c>
      <c r="D79" s="61">
        <v>0</v>
      </c>
      <c r="E79" s="21">
        <v>0</v>
      </c>
      <c r="F79" s="21">
        <v>0</v>
      </c>
      <c r="G79" s="62">
        <v>0</v>
      </c>
      <c r="H79" s="63">
        <v>0</v>
      </c>
      <c r="I79" s="63">
        <v>0</v>
      </c>
      <c r="J79" s="64">
        <v>0</v>
      </c>
      <c r="K79" s="64">
        <v>0</v>
      </c>
      <c r="L79" s="21">
        <v>0</v>
      </c>
      <c r="M79" s="65"/>
      <c r="N79" s="67">
        <v>86191</v>
      </c>
      <c r="O79" s="21">
        <v>0</v>
      </c>
      <c r="P79" s="21">
        <v>2</v>
      </c>
      <c r="Q79" s="21">
        <v>0</v>
      </c>
      <c r="R79" s="21">
        <v>0</v>
      </c>
      <c r="S79" s="21">
        <v>0</v>
      </c>
      <c r="T79" s="21">
        <f t="shared" si="1"/>
        <v>6.106370115885551</v>
      </c>
      <c r="U79" s="61">
        <v>25632.68</v>
      </c>
      <c r="V79" s="12" t="s">
        <v>58</v>
      </c>
      <c r="W79" s="63">
        <v>0</v>
      </c>
      <c r="X79" s="116" t="s">
        <v>3085</v>
      </c>
      <c r="Y79" s="21">
        <v>0</v>
      </c>
      <c r="Z79" s="21">
        <v>0</v>
      </c>
      <c r="AA79" s="21">
        <v>0</v>
      </c>
      <c r="AB79" s="21">
        <v>0</v>
      </c>
      <c r="AC79" s="12" t="s">
        <v>294</v>
      </c>
    </row>
    <row r="80" spans="1:29" ht="14.5" x14ac:dyDescent="0.35">
      <c r="A80" s="12" t="s">
        <v>3086</v>
      </c>
      <c r="B80" s="61">
        <f>VLOOKUP(A80,[1]Sheet1!$A$1:$F$209,5,FALSE)</f>
        <v>0</v>
      </c>
      <c r="C80" s="21">
        <v>6063</v>
      </c>
      <c r="D80" s="61">
        <v>0</v>
      </c>
      <c r="E80" s="21">
        <v>0</v>
      </c>
      <c r="F80" s="21">
        <v>0</v>
      </c>
      <c r="G80" s="62">
        <v>0</v>
      </c>
      <c r="H80" s="63">
        <v>0</v>
      </c>
      <c r="I80" s="63">
        <v>0</v>
      </c>
      <c r="J80" s="64">
        <v>0</v>
      </c>
      <c r="K80" s="64">
        <v>0</v>
      </c>
      <c r="L80" s="21">
        <v>0</v>
      </c>
      <c r="M80" s="65"/>
      <c r="N80" s="67">
        <v>502</v>
      </c>
      <c r="O80" s="21">
        <v>0</v>
      </c>
      <c r="P80" s="21">
        <v>0</v>
      </c>
      <c r="Q80" s="21">
        <v>0</v>
      </c>
      <c r="R80" s="21">
        <v>0</v>
      </c>
      <c r="S80" s="21">
        <v>0</v>
      </c>
      <c r="T80" s="21">
        <f t="shared" si="1"/>
        <v>0</v>
      </c>
      <c r="U80" s="61">
        <v>0</v>
      </c>
      <c r="V80" s="12" t="s">
        <v>57</v>
      </c>
      <c r="W80" s="63">
        <v>0</v>
      </c>
      <c r="X80" s="21">
        <v>0</v>
      </c>
      <c r="Y80" s="21">
        <f>VLOOKUP(A80,'[2]2025 Alloc_Expend Sum'!$A$4:$AD$230,6,FALSE)</f>
        <v>0</v>
      </c>
      <c r="Z80" s="21">
        <v>0</v>
      </c>
      <c r="AA80" s="21">
        <v>0</v>
      </c>
      <c r="AB80" s="21">
        <v>0</v>
      </c>
      <c r="AC80" s="12" t="s">
        <v>3056</v>
      </c>
    </row>
    <row r="81" spans="1:29" ht="14.5" x14ac:dyDescent="0.35">
      <c r="A81" s="12" t="s">
        <v>3087</v>
      </c>
      <c r="B81" s="61">
        <f>VLOOKUP(A81,[1]Sheet1!$A$1:$F$209,5,FALSE)</f>
        <v>0</v>
      </c>
      <c r="C81" s="21">
        <v>3208</v>
      </c>
      <c r="D81" s="61">
        <v>0</v>
      </c>
      <c r="E81" s="21">
        <v>0</v>
      </c>
      <c r="F81" s="21">
        <v>0</v>
      </c>
      <c r="G81" s="62">
        <v>0</v>
      </c>
      <c r="H81" s="63">
        <v>0</v>
      </c>
      <c r="I81" s="63">
        <v>0</v>
      </c>
      <c r="J81" s="64">
        <v>0</v>
      </c>
      <c r="K81" s="64">
        <v>0</v>
      </c>
      <c r="L81" s="21">
        <v>0</v>
      </c>
      <c r="M81" s="65"/>
      <c r="N81" s="67">
        <v>6096</v>
      </c>
      <c r="O81" s="21">
        <v>0</v>
      </c>
      <c r="P81" s="21">
        <v>1</v>
      </c>
      <c r="Q81" s="21">
        <v>0</v>
      </c>
      <c r="R81" s="21">
        <v>0</v>
      </c>
      <c r="S81" s="21">
        <v>0</v>
      </c>
      <c r="T81" s="21">
        <f t="shared" si="1"/>
        <v>0</v>
      </c>
      <c r="U81" s="61">
        <v>0</v>
      </c>
      <c r="V81" s="12" t="s">
        <v>57</v>
      </c>
      <c r="W81" s="63">
        <v>0</v>
      </c>
      <c r="X81" s="21">
        <v>0</v>
      </c>
      <c r="Y81" s="21">
        <f>VLOOKUP(A81,'[2]2025 Alloc_Expend Sum'!$A$4:$AD$230,6,FALSE)</f>
        <v>63926.069999999992</v>
      </c>
      <c r="Z81" s="21">
        <v>0</v>
      </c>
      <c r="AA81" s="21">
        <v>0</v>
      </c>
      <c r="AB81" s="21">
        <v>0</v>
      </c>
      <c r="AC81" s="12" t="s">
        <v>3056</v>
      </c>
    </row>
    <row r="82" spans="1:29" ht="14.5" x14ac:dyDescent="0.35">
      <c r="A82" s="12" t="s">
        <v>972</v>
      </c>
      <c r="B82" s="61">
        <f>VLOOKUP(A82,[1]Sheet1!$A$1:$F$209,5,FALSE)</f>
        <v>0</v>
      </c>
      <c r="C82" s="21">
        <v>51592</v>
      </c>
      <c r="D82" s="61">
        <v>0</v>
      </c>
      <c r="E82" s="21">
        <v>0</v>
      </c>
      <c r="F82" s="21">
        <v>0</v>
      </c>
      <c r="G82" s="62">
        <v>0</v>
      </c>
      <c r="H82" s="63">
        <v>0</v>
      </c>
      <c r="I82" s="63">
        <v>0</v>
      </c>
      <c r="J82" s="64">
        <v>0</v>
      </c>
      <c r="K82" s="64">
        <v>0</v>
      </c>
      <c r="L82" s="21">
        <v>0</v>
      </c>
      <c r="M82" s="65"/>
      <c r="N82" s="67">
        <v>234150</v>
      </c>
      <c r="O82" s="21">
        <v>0</v>
      </c>
      <c r="P82" s="21">
        <v>3</v>
      </c>
      <c r="Q82" s="21">
        <v>0</v>
      </c>
      <c r="R82" s="21">
        <v>0</v>
      </c>
      <c r="S82" s="21">
        <v>0</v>
      </c>
      <c r="T82" s="21">
        <f t="shared" si="1"/>
        <v>0</v>
      </c>
      <c r="U82" s="61">
        <v>0</v>
      </c>
      <c r="V82" s="12" t="s">
        <v>58</v>
      </c>
      <c r="W82" s="63">
        <v>0</v>
      </c>
      <c r="X82" s="21">
        <v>0</v>
      </c>
      <c r="Y82" s="21">
        <f>VLOOKUP(A82,'[2]2025 Alloc_Expend Sum'!$A$4:$AD$230,6,FALSE)</f>
        <v>0</v>
      </c>
      <c r="Z82" s="21">
        <v>0</v>
      </c>
      <c r="AA82" s="21">
        <v>0</v>
      </c>
      <c r="AB82" s="21">
        <v>0</v>
      </c>
      <c r="AC82" s="12" t="s">
        <v>294</v>
      </c>
    </row>
    <row r="83" spans="1:29" ht="16.5" x14ac:dyDescent="0.35">
      <c r="A83" s="12" t="s">
        <v>986</v>
      </c>
      <c r="B83" s="61">
        <f>VLOOKUP(A83,[1]Sheet1!$A$1:$F$209,5,FALSE)</f>
        <v>43038.000000000007</v>
      </c>
      <c r="C83" s="21">
        <v>188975</v>
      </c>
      <c r="D83" s="61">
        <v>0</v>
      </c>
      <c r="E83" s="21">
        <v>0</v>
      </c>
      <c r="F83" s="21">
        <v>0</v>
      </c>
      <c r="G83" s="62">
        <v>0</v>
      </c>
      <c r="H83" s="63">
        <v>0.11912878787878788</v>
      </c>
      <c r="I83" s="63">
        <v>0</v>
      </c>
      <c r="J83" s="64">
        <v>0</v>
      </c>
      <c r="K83" s="14">
        <v>1871640</v>
      </c>
      <c r="L83" s="70">
        <v>418367</v>
      </c>
      <c r="M83" s="65"/>
      <c r="N83" s="67" t="s">
        <v>3058</v>
      </c>
      <c r="O83" s="21">
        <v>0</v>
      </c>
      <c r="P83" s="21">
        <v>2</v>
      </c>
      <c r="Q83" s="21">
        <v>0</v>
      </c>
      <c r="R83" s="21">
        <v>0</v>
      </c>
      <c r="S83" s="21">
        <v>2</v>
      </c>
      <c r="T83" s="21">
        <f t="shared" si="1"/>
        <v>0.22774441063632758</v>
      </c>
      <c r="U83" s="61">
        <v>1797.73</v>
      </c>
      <c r="V83" s="12" t="s">
        <v>57</v>
      </c>
      <c r="W83" s="63">
        <v>0</v>
      </c>
      <c r="X83" s="116" t="s">
        <v>3088</v>
      </c>
      <c r="Y83" s="21">
        <v>0</v>
      </c>
      <c r="Z83" s="21">
        <v>0</v>
      </c>
      <c r="AA83" s="21">
        <v>1</v>
      </c>
      <c r="AB83" s="21">
        <v>1</v>
      </c>
      <c r="AC83" s="12" t="s">
        <v>294</v>
      </c>
    </row>
    <row r="84" spans="1:29" ht="14.5" x14ac:dyDescent="0.35">
      <c r="A84" s="12" t="s">
        <v>1006</v>
      </c>
      <c r="B84" s="61">
        <f>VLOOKUP(A84,[1]Sheet1!$A$1:$F$209,5,FALSE)</f>
        <v>0</v>
      </c>
      <c r="C84" s="21">
        <v>1919</v>
      </c>
      <c r="D84" s="61">
        <v>-87327.496305996319</v>
      </c>
      <c r="E84" s="21">
        <f>D84/N84</f>
        <v>-19.294630204594856</v>
      </c>
      <c r="F84" s="21">
        <v>0</v>
      </c>
      <c r="G84" s="62">
        <v>0</v>
      </c>
      <c r="H84" s="63">
        <v>0</v>
      </c>
      <c r="I84" s="63">
        <v>0</v>
      </c>
      <c r="J84" s="64">
        <v>0</v>
      </c>
      <c r="K84" s="64">
        <v>0</v>
      </c>
      <c r="L84" s="21">
        <v>0</v>
      </c>
      <c r="M84" s="65"/>
      <c r="N84" s="67">
        <v>4526</v>
      </c>
      <c r="O84" s="21">
        <v>0</v>
      </c>
      <c r="P84" s="21">
        <v>1</v>
      </c>
      <c r="Q84" s="21">
        <v>0</v>
      </c>
      <c r="R84" s="21">
        <v>0</v>
      </c>
      <c r="S84" s="21">
        <v>0</v>
      </c>
      <c r="T84" s="21">
        <f t="shared" si="1"/>
        <v>0</v>
      </c>
      <c r="U84" s="61">
        <v>0</v>
      </c>
      <c r="V84" s="12" t="s">
        <v>58</v>
      </c>
      <c r="W84" s="63">
        <v>0</v>
      </c>
      <c r="X84" s="21">
        <v>0</v>
      </c>
      <c r="Y84" s="21">
        <f>VLOOKUP(A84,'[2]2025 Alloc_Expend Sum'!$A$4:$AD$230,6,FALSE)</f>
        <v>0</v>
      </c>
      <c r="Z84" s="21">
        <v>0</v>
      </c>
      <c r="AA84" s="21">
        <v>0</v>
      </c>
      <c r="AB84" s="21">
        <v>0</v>
      </c>
      <c r="AC84" s="12" t="s">
        <v>3056</v>
      </c>
    </row>
    <row r="85" spans="1:29" s="74" customFormat="1" ht="14.5" x14ac:dyDescent="0.35">
      <c r="A85" s="68" t="s">
        <v>1009</v>
      </c>
      <c r="B85" s="61">
        <f>VLOOKUP(A85,[1]Sheet1!$A$1:$F$209,5,FALSE)</f>
        <v>0</v>
      </c>
      <c r="C85" s="21">
        <v>36368</v>
      </c>
      <c r="D85" s="61">
        <v>0</v>
      </c>
      <c r="E85" s="21">
        <v>0</v>
      </c>
      <c r="F85" s="21">
        <v>0</v>
      </c>
      <c r="G85" s="62">
        <v>0.93409090909090908</v>
      </c>
      <c r="H85" s="69">
        <v>0</v>
      </c>
      <c r="I85" s="63">
        <v>0</v>
      </c>
      <c r="J85" s="64">
        <v>0</v>
      </c>
      <c r="K85" s="14">
        <v>363329</v>
      </c>
      <c r="L85" s="70">
        <v>1822561</v>
      </c>
      <c r="M85" s="71"/>
      <c r="N85" s="72" t="s">
        <v>3058</v>
      </c>
      <c r="O85" s="21">
        <v>0</v>
      </c>
      <c r="P85" s="73">
        <v>8</v>
      </c>
      <c r="Q85" s="73">
        <v>0</v>
      </c>
      <c r="R85" s="73">
        <v>0</v>
      </c>
      <c r="S85" s="73">
        <v>2</v>
      </c>
      <c r="T85" s="21">
        <f t="shared" si="1"/>
        <v>0</v>
      </c>
      <c r="U85" s="61">
        <v>0</v>
      </c>
      <c r="V85" s="12" t="s">
        <v>58</v>
      </c>
      <c r="W85" s="63">
        <v>0</v>
      </c>
      <c r="X85" s="21">
        <v>0</v>
      </c>
      <c r="Y85" s="21">
        <f>VLOOKUP(A85,'[2]2025 Alloc_Expend Sum'!$A$4:$AD$230,6,FALSE)</f>
        <v>0</v>
      </c>
      <c r="Z85" s="21">
        <v>0</v>
      </c>
      <c r="AA85" s="21">
        <v>1</v>
      </c>
      <c r="AB85" s="21">
        <v>1</v>
      </c>
      <c r="AC85" s="12" t="s">
        <v>3056</v>
      </c>
    </row>
    <row r="86" spans="1:29" ht="14.5" x14ac:dyDescent="0.35">
      <c r="A86" s="12" t="s">
        <v>3089</v>
      </c>
      <c r="B86" s="61">
        <f>VLOOKUP(A86,[1]Sheet1!$A$1:$F$209,5,FALSE)</f>
        <v>0</v>
      </c>
      <c r="C86" s="21">
        <v>14657</v>
      </c>
      <c r="D86" s="61">
        <v>-3329335.0875527663</v>
      </c>
      <c r="E86" s="21">
        <f>D86/N86</f>
        <v>-82.691746250875923</v>
      </c>
      <c r="F86" s="21">
        <v>0</v>
      </c>
      <c r="G86" s="62">
        <v>0</v>
      </c>
      <c r="H86" s="63">
        <v>0</v>
      </c>
      <c r="I86" s="63">
        <v>0</v>
      </c>
      <c r="J86" s="64">
        <v>0</v>
      </c>
      <c r="K86" s="64">
        <v>0</v>
      </c>
      <c r="L86" s="21">
        <v>0</v>
      </c>
      <c r="M86" s="65"/>
      <c r="N86" s="67">
        <v>40262</v>
      </c>
      <c r="O86" s="21">
        <v>0</v>
      </c>
      <c r="P86" s="21">
        <v>0</v>
      </c>
      <c r="Q86" s="21">
        <v>0</v>
      </c>
      <c r="R86" s="21">
        <v>0</v>
      </c>
      <c r="S86" s="21">
        <v>0</v>
      </c>
      <c r="T86" s="21">
        <f t="shared" si="1"/>
        <v>0</v>
      </c>
      <c r="U86" s="61">
        <v>0</v>
      </c>
      <c r="V86" s="12" t="s">
        <v>57</v>
      </c>
      <c r="W86" s="63">
        <v>0</v>
      </c>
      <c r="X86" s="21">
        <v>0</v>
      </c>
      <c r="Y86" s="21">
        <f>VLOOKUP(A86,'[2]2025 Alloc_Expend Sum'!$A$4:$AD$230,6,FALSE)</f>
        <v>0</v>
      </c>
      <c r="Z86" s="21">
        <v>0</v>
      </c>
      <c r="AA86" s="21">
        <v>0</v>
      </c>
      <c r="AB86" s="21">
        <v>0</v>
      </c>
      <c r="AC86" s="12" t="s">
        <v>3056</v>
      </c>
    </row>
    <row r="87" spans="1:29" s="74" customFormat="1" ht="14.5" x14ac:dyDescent="0.35">
      <c r="A87" s="68" t="s">
        <v>3090</v>
      </c>
      <c r="B87" s="61">
        <f>VLOOKUP(A87,[1]Sheet1!$A$1:$F$209,5,FALSE)</f>
        <v>0</v>
      </c>
      <c r="C87" s="21">
        <v>27978</v>
      </c>
      <c r="D87" s="61">
        <v>0</v>
      </c>
      <c r="E87" s="21">
        <v>0</v>
      </c>
      <c r="F87" s="21">
        <v>0</v>
      </c>
      <c r="G87" s="62">
        <v>0</v>
      </c>
      <c r="H87" s="69">
        <v>0.1125</v>
      </c>
      <c r="I87" s="63">
        <v>0</v>
      </c>
      <c r="J87" s="64">
        <v>0</v>
      </c>
      <c r="K87" s="64">
        <v>0</v>
      </c>
      <c r="L87" s="21">
        <v>209629</v>
      </c>
      <c r="M87" s="71"/>
      <c r="N87" s="72">
        <v>58980</v>
      </c>
      <c r="O87" s="73">
        <v>0</v>
      </c>
      <c r="P87" s="21">
        <v>0</v>
      </c>
      <c r="Q87" s="73">
        <v>0</v>
      </c>
      <c r="R87" s="73">
        <v>0</v>
      </c>
      <c r="S87" s="73">
        <v>2</v>
      </c>
      <c r="T87" s="21">
        <f t="shared" si="1"/>
        <v>0</v>
      </c>
      <c r="U87" s="61">
        <v>0</v>
      </c>
      <c r="V87" s="12" t="s">
        <v>58</v>
      </c>
      <c r="W87" s="63">
        <v>0</v>
      </c>
      <c r="X87" s="21">
        <v>0</v>
      </c>
      <c r="Y87" s="21">
        <f>VLOOKUP(A87,'[2]2025 Alloc_Expend Sum'!$A$4:$AD$230,6,FALSE)</f>
        <v>0</v>
      </c>
      <c r="Z87" s="21">
        <v>0</v>
      </c>
      <c r="AA87" s="21">
        <v>0</v>
      </c>
      <c r="AB87" s="21">
        <v>2</v>
      </c>
      <c r="AC87" s="12" t="s">
        <v>3059</v>
      </c>
    </row>
    <row r="88" spans="1:29" ht="14.5" x14ac:dyDescent="0.35">
      <c r="A88" s="12" t="s">
        <v>3091</v>
      </c>
      <c r="B88" s="61">
        <f>VLOOKUP(A88,[1]Sheet1!$A$1:$F$209,5,FALSE)</f>
        <v>0</v>
      </c>
      <c r="C88" s="21">
        <v>2094</v>
      </c>
      <c r="D88" s="61">
        <v>0</v>
      </c>
      <c r="E88" s="21">
        <v>0</v>
      </c>
      <c r="F88" s="21">
        <v>0</v>
      </c>
      <c r="G88" s="62">
        <v>0</v>
      </c>
      <c r="H88" s="63">
        <v>0</v>
      </c>
      <c r="I88" s="63">
        <v>0</v>
      </c>
      <c r="J88" s="64">
        <v>0</v>
      </c>
      <c r="K88" s="64">
        <v>0</v>
      </c>
      <c r="L88" s="21">
        <v>0</v>
      </c>
      <c r="M88" s="65"/>
      <c r="N88" s="67">
        <v>8679</v>
      </c>
      <c r="O88" s="21">
        <v>0</v>
      </c>
      <c r="P88" s="21">
        <v>0</v>
      </c>
      <c r="Q88" s="21">
        <v>0</v>
      </c>
      <c r="R88" s="21">
        <v>0</v>
      </c>
      <c r="S88" s="21">
        <v>0</v>
      </c>
      <c r="T88" s="21">
        <f t="shared" si="1"/>
        <v>0</v>
      </c>
      <c r="U88" s="61">
        <v>0</v>
      </c>
      <c r="V88" s="12" t="s">
        <v>57</v>
      </c>
      <c r="W88" s="63">
        <v>0</v>
      </c>
      <c r="X88" s="21">
        <v>0</v>
      </c>
      <c r="Y88" s="21">
        <f>VLOOKUP(A88,'[2]2025 Alloc_Expend Sum'!$A$4:$AD$230,6,FALSE)</f>
        <v>0</v>
      </c>
      <c r="Z88" s="21">
        <v>0</v>
      </c>
      <c r="AA88" s="21">
        <v>0</v>
      </c>
      <c r="AB88" s="21">
        <v>0</v>
      </c>
      <c r="AC88" s="12" t="s">
        <v>3059</v>
      </c>
    </row>
    <row r="89" spans="1:29" ht="14.5" x14ac:dyDescent="0.35">
      <c r="A89" s="12" t="s">
        <v>1052</v>
      </c>
      <c r="B89" s="61">
        <f>VLOOKUP(A89,[1]Sheet1!$A$1:$F$209,5,FALSE)</f>
        <v>40019.480000000003</v>
      </c>
      <c r="C89" s="21">
        <v>18035</v>
      </c>
      <c r="D89" s="61">
        <v>0</v>
      </c>
      <c r="E89" s="21">
        <v>0</v>
      </c>
      <c r="F89" s="21">
        <v>0</v>
      </c>
      <c r="G89" s="62">
        <v>0</v>
      </c>
      <c r="H89" s="63">
        <v>0</v>
      </c>
      <c r="I89" s="63">
        <v>0</v>
      </c>
      <c r="J89" s="64">
        <v>0</v>
      </c>
      <c r="K89" s="64">
        <v>0</v>
      </c>
      <c r="L89" s="70">
        <v>425919</v>
      </c>
      <c r="M89" s="65"/>
      <c r="N89" s="67">
        <v>60246</v>
      </c>
      <c r="O89" s="21">
        <v>0</v>
      </c>
      <c r="P89" s="21">
        <v>2</v>
      </c>
      <c r="Q89" s="21">
        <v>0</v>
      </c>
      <c r="R89" s="21">
        <v>0</v>
      </c>
      <c r="S89" s="21">
        <v>1</v>
      </c>
      <c r="T89" s="21">
        <f t="shared" si="1"/>
        <v>2.2189897421680067</v>
      </c>
      <c r="U89" s="61">
        <v>418.22</v>
      </c>
      <c r="V89" s="12" t="s">
        <v>57</v>
      </c>
      <c r="W89" s="63">
        <v>0</v>
      </c>
      <c r="X89" s="21">
        <v>0</v>
      </c>
      <c r="Y89" s="21">
        <f>VLOOKUP(A89,'[2]2025 Alloc_Expend Sum'!$A$4:$AD$230,6,FALSE)</f>
        <v>0</v>
      </c>
      <c r="Z89" s="21">
        <v>0</v>
      </c>
      <c r="AA89" s="21">
        <v>0</v>
      </c>
      <c r="AB89" s="21">
        <v>1</v>
      </c>
      <c r="AC89" s="12" t="s">
        <v>294</v>
      </c>
    </row>
    <row r="90" spans="1:29" ht="14.5" x14ac:dyDescent="0.35">
      <c r="A90" s="12" t="s">
        <v>3092</v>
      </c>
      <c r="B90" s="61">
        <f>VLOOKUP(A90,[1]Sheet1!$A$1:$F$209,5,FALSE)</f>
        <v>0</v>
      </c>
      <c r="C90" s="21">
        <v>6267</v>
      </c>
      <c r="D90" s="61">
        <v>0</v>
      </c>
      <c r="E90" s="21">
        <v>0</v>
      </c>
      <c r="F90" s="21">
        <v>0</v>
      </c>
      <c r="G90" s="62">
        <v>0</v>
      </c>
      <c r="H90" s="63">
        <v>0</v>
      </c>
      <c r="I90" s="63">
        <v>0</v>
      </c>
      <c r="J90" s="64">
        <v>0</v>
      </c>
      <c r="K90" s="64">
        <v>0</v>
      </c>
      <c r="L90" s="21">
        <v>0</v>
      </c>
      <c r="M90" s="65"/>
      <c r="N90" s="67">
        <v>8865</v>
      </c>
      <c r="O90" s="21">
        <v>0</v>
      </c>
      <c r="P90" s="21">
        <v>0</v>
      </c>
      <c r="Q90" s="21">
        <v>0</v>
      </c>
      <c r="R90" s="21">
        <v>0</v>
      </c>
      <c r="S90" s="21">
        <v>0</v>
      </c>
      <c r="T90" s="21">
        <f t="shared" si="1"/>
        <v>0</v>
      </c>
      <c r="U90" s="61">
        <v>0</v>
      </c>
      <c r="V90" s="12" t="s">
        <v>57</v>
      </c>
      <c r="W90" s="63">
        <v>0</v>
      </c>
      <c r="X90" s="21">
        <v>0</v>
      </c>
      <c r="Y90" s="21">
        <f>VLOOKUP(A90,'[2]2025 Alloc_Expend Sum'!$A$4:$AD$230,6,FALSE)</f>
        <v>0</v>
      </c>
      <c r="Z90" s="21">
        <v>0</v>
      </c>
      <c r="AA90" s="21">
        <v>0</v>
      </c>
      <c r="AB90" s="21">
        <v>0</v>
      </c>
      <c r="AC90" s="12" t="s">
        <v>3056</v>
      </c>
    </row>
    <row r="91" spans="1:29" ht="14.5" x14ac:dyDescent="0.35">
      <c r="A91" s="12" t="s">
        <v>3093</v>
      </c>
      <c r="B91" s="61">
        <f>VLOOKUP(A91,[1]Sheet1!$A$1:$F$209,5,FALSE)</f>
        <v>0</v>
      </c>
      <c r="C91" s="21">
        <v>12444</v>
      </c>
      <c r="D91" s="61">
        <v>0</v>
      </c>
      <c r="E91" s="21">
        <v>0</v>
      </c>
      <c r="F91" s="21">
        <v>0</v>
      </c>
      <c r="G91" s="62">
        <v>0</v>
      </c>
      <c r="H91" s="63">
        <v>0</v>
      </c>
      <c r="I91" s="63">
        <v>0</v>
      </c>
      <c r="J91" s="64">
        <v>0</v>
      </c>
      <c r="K91" s="64">
        <v>0</v>
      </c>
      <c r="L91" s="21">
        <v>0</v>
      </c>
      <c r="M91" s="65"/>
      <c r="N91" s="67">
        <v>45250</v>
      </c>
      <c r="O91" s="21">
        <v>0</v>
      </c>
      <c r="P91" s="21">
        <v>1</v>
      </c>
      <c r="Q91" s="21">
        <v>0</v>
      </c>
      <c r="R91" s="21">
        <v>0</v>
      </c>
      <c r="S91" s="21">
        <v>0</v>
      </c>
      <c r="T91" s="21">
        <f t="shared" si="1"/>
        <v>0</v>
      </c>
      <c r="U91" s="61">
        <v>9471.89</v>
      </c>
      <c r="V91" s="12" t="s">
        <v>58</v>
      </c>
      <c r="W91" s="63">
        <v>0</v>
      </c>
      <c r="X91" s="21">
        <v>409049</v>
      </c>
      <c r="Y91" s="21">
        <v>0</v>
      </c>
      <c r="Z91" s="21">
        <v>0</v>
      </c>
      <c r="AA91" s="21">
        <v>0</v>
      </c>
      <c r="AB91" s="21">
        <v>0</v>
      </c>
      <c r="AC91" s="12" t="s">
        <v>294</v>
      </c>
    </row>
    <row r="92" spans="1:29" ht="14.5" x14ac:dyDescent="0.35">
      <c r="A92" s="12" t="s">
        <v>1069</v>
      </c>
      <c r="B92" s="61">
        <f>VLOOKUP(A92,[1]Sheet1!$A$1:$F$209,5,FALSE)</f>
        <v>4203862.78</v>
      </c>
      <c r="C92" s="21">
        <v>14620</v>
      </c>
      <c r="D92" s="61">
        <v>-1740985.8181063039</v>
      </c>
      <c r="E92" s="21">
        <f>D92/N92</f>
        <v>-81.346874969923562</v>
      </c>
      <c r="F92" s="77">
        <v>6.6498106060606057</v>
      </c>
      <c r="G92" s="62">
        <v>0</v>
      </c>
      <c r="H92" s="63">
        <v>0</v>
      </c>
      <c r="I92" s="63">
        <v>1.6982954545454545</v>
      </c>
      <c r="J92" s="16">
        <v>5849264.6800000006</v>
      </c>
      <c r="K92" s="64">
        <v>0</v>
      </c>
      <c r="L92" s="21">
        <v>0</v>
      </c>
      <c r="M92" s="65"/>
      <c r="N92" s="67">
        <v>21402</v>
      </c>
      <c r="O92" s="21">
        <v>0</v>
      </c>
      <c r="P92" s="21">
        <v>0</v>
      </c>
      <c r="Q92" s="21">
        <v>0</v>
      </c>
      <c r="R92" s="21">
        <v>1</v>
      </c>
      <c r="S92" s="21">
        <v>1</v>
      </c>
      <c r="T92" s="21">
        <f t="shared" si="1"/>
        <v>287.54191381668949</v>
      </c>
      <c r="U92" s="61">
        <v>22517.19</v>
      </c>
      <c r="V92" s="12" t="s">
        <v>57</v>
      </c>
      <c r="W92" s="78">
        <v>1.6982954545454545</v>
      </c>
      <c r="X92" s="21">
        <v>0</v>
      </c>
      <c r="Y92" s="21">
        <f>VLOOKUP(A92,'[2]2025 Alloc_Expend Sum'!$A$4:$AD$230,6,FALSE)</f>
        <v>0</v>
      </c>
      <c r="Z92" s="21">
        <v>1</v>
      </c>
      <c r="AA92" s="21">
        <v>1</v>
      </c>
      <c r="AB92" s="21">
        <v>0</v>
      </c>
      <c r="AC92" s="12" t="s">
        <v>294</v>
      </c>
    </row>
    <row r="93" spans="1:29" ht="14.5" x14ac:dyDescent="0.35">
      <c r="A93" s="12" t="s">
        <v>1085</v>
      </c>
      <c r="B93" s="61">
        <f>VLOOKUP(A93,[1]Sheet1!$A$1:$F$209,5,FALSE)</f>
        <v>50364.25</v>
      </c>
      <c r="C93" s="21">
        <v>14417</v>
      </c>
      <c r="D93" s="61">
        <v>0</v>
      </c>
      <c r="E93" s="21">
        <v>0</v>
      </c>
      <c r="F93" s="21">
        <v>0</v>
      </c>
      <c r="G93" s="62">
        <v>0.71666666666666667</v>
      </c>
      <c r="H93" s="63">
        <v>0</v>
      </c>
      <c r="I93" s="63">
        <v>0</v>
      </c>
      <c r="J93" s="64">
        <v>0</v>
      </c>
      <c r="K93" s="14">
        <v>1006619</v>
      </c>
      <c r="L93" s="70">
        <v>122992</v>
      </c>
      <c r="M93" s="65"/>
      <c r="N93" s="67">
        <v>46427</v>
      </c>
      <c r="O93" s="21">
        <v>0</v>
      </c>
      <c r="P93" s="21">
        <v>6</v>
      </c>
      <c r="Q93" s="21">
        <v>1</v>
      </c>
      <c r="R93" s="21">
        <v>2</v>
      </c>
      <c r="S93" s="21">
        <v>1</v>
      </c>
      <c r="T93" s="21">
        <f t="shared" si="1"/>
        <v>3.4933932163418189</v>
      </c>
      <c r="U93" s="61">
        <v>2148971.67</v>
      </c>
      <c r="V93" s="12" t="s">
        <v>57</v>
      </c>
      <c r="W93" s="63">
        <v>0</v>
      </c>
      <c r="X93" s="21">
        <v>0</v>
      </c>
      <c r="Y93" s="21">
        <f>VLOOKUP(A93,'[2]2025 Alloc_Expend Sum'!$A$4:$AD$230,6,FALSE)</f>
        <v>0</v>
      </c>
      <c r="Z93" s="21">
        <v>0</v>
      </c>
      <c r="AA93" s="21">
        <v>2</v>
      </c>
      <c r="AB93" s="21">
        <v>1</v>
      </c>
      <c r="AC93" s="12" t="s">
        <v>294</v>
      </c>
    </row>
    <row r="94" spans="1:29" ht="14.5" x14ac:dyDescent="0.35">
      <c r="A94" s="12" t="s">
        <v>3094</v>
      </c>
      <c r="B94" s="61">
        <f>VLOOKUP(A94,[1]Sheet1!$A$1:$F$209,5,FALSE)</f>
        <v>0</v>
      </c>
      <c r="C94" s="21">
        <v>7360</v>
      </c>
      <c r="D94" s="61">
        <v>0</v>
      </c>
      <c r="E94" s="21">
        <v>0</v>
      </c>
      <c r="F94" s="21">
        <v>0</v>
      </c>
      <c r="G94" s="62">
        <v>0</v>
      </c>
      <c r="H94" s="63">
        <v>0</v>
      </c>
      <c r="I94" s="63">
        <v>0</v>
      </c>
      <c r="J94" s="64">
        <v>0</v>
      </c>
      <c r="K94" s="64">
        <v>0</v>
      </c>
      <c r="L94" s="21">
        <v>0</v>
      </c>
      <c r="M94" s="65"/>
      <c r="N94" s="67" t="s">
        <v>3058</v>
      </c>
      <c r="O94" s="21">
        <v>0</v>
      </c>
      <c r="P94" s="21">
        <v>0</v>
      </c>
      <c r="Q94" s="21">
        <v>0</v>
      </c>
      <c r="R94" s="21">
        <v>0</v>
      </c>
      <c r="S94" s="21">
        <v>0</v>
      </c>
      <c r="T94" s="21">
        <f t="shared" si="1"/>
        <v>0</v>
      </c>
      <c r="U94" s="61">
        <v>0</v>
      </c>
      <c r="V94" s="12" t="s">
        <v>57</v>
      </c>
      <c r="W94" s="63">
        <v>0</v>
      </c>
      <c r="X94" s="21">
        <v>0</v>
      </c>
      <c r="Y94" s="21">
        <f>VLOOKUP(A94,'[2]2025 Alloc_Expend Sum'!$A$4:$AD$230,6,FALSE)</f>
        <v>0</v>
      </c>
      <c r="Z94" s="21">
        <v>0</v>
      </c>
      <c r="AA94" s="21">
        <v>0</v>
      </c>
      <c r="AB94" s="21">
        <v>0</v>
      </c>
      <c r="AC94" s="12" t="s">
        <v>3056</v>
      </c>
    </row>
    <row r="95" spans="1:29" ht="14.5" x14ac:dyDescent="0.35">
      <c r="A95" s="12" t="s">
        <v>3095</v>
      </c>
      <c r="B95" s="61">
        <f>VLOOKUP(A95,[1]Sheet1!$A$1:$F$209,5,FALSE)</f>
        <v>0</v>
      </c>
      <c r="C95" s="21">
        <v>5567</v>
      </c>
      <c r="D95" s="61">
        <v>0</v>
      </c>
      <c r="E95" s="21">
        <v>0</v>
      </c>
      <c r="F95" s="21">
        <v>0</v>
      </c>
      <c r="G95" s="62">
        <v>0</v>
      </c>
      <c r="H95" s="63">
        <v>0</v>
      </c>
      <c r="I95" s="63">
        <v>0</v>
      </c>
      <c r="J95" s="64">
        <v>0</v>
      </c>
      <c r="K95" s="64">
        <v>0</v>
      </c>
      <c r="L95" s="21">
        <v>0</v>
      </c>
      <c r="M95" s="65"/>
      <c r="N95" s="67">
        <v>1355</v>
      </c>
      <c r="O95" s="21">
        <v>0</v>
      </c>
      <c r="P95" s="21">
        <v>0</v>
      </c>
      <c r="Q95" s="21">
        <v>0</v>
      </c>
      <c r="R95" s="21">
        <v>0</v>
      </c>
      <c r="S95" s="21">
        <v>0</v>
      </c>
      <c r="T95" s="21">
        <f t="shared" si="1"/>
        <v>0</v>
      </c>
      <c r="U95" s="61">
        <v>0</v>
      </c>
      <c r="V95" s="12" t="s">
        <v>57</v>
      </c>
      <c r="W95" s="63">
        <v>0</v>
      </c>
      <c r="X95" s="21">
        <v>0</v>
      </c>
      <c r="Y95" s="21">
        <f>VLOOKUP(A95,'[2]2025 Alloc_Expend Sum'!$A$4:$AD$230,6,FALSE)</f>
        <v>0</v>
      </c>
      <c r="Z95" s="21">
        <v>0</v>
      </c>
      <c r="AA95" s="21">
        <v>0</v>
      </c>
      <c r="AB95" s="21">
        <v>0</v>
      </c>
      <c r="AC95" s="12" t="s">
        <v>3056</v>
      </c>
    </row>
    <row r="96" spans="1:29" ht="14.5" x14ac:dyDescent="0.35">
      <c r="A96" s="12" t="s">
        <v>3096</v>
      </c>
      <c r="B96" s="61">
        <f>VLOOKUP(A96,[1]Sheet1!$A$1:$F$209,5,FALSE)</f>
        <v>0</v>
      </c>
      <c r="C96" s="21">
        <v>15383</v>
      </c>
      <c r="D96" s="61">
        <v>0</v>
      </c>
      <c r="E96" s="21">
        <v>0</v>
      </c>
      <c r="F96" s="21">
        <v>0</v>
      </c>
      <c r="G96" s="62">
        <v>0</v>
      </c>
      <c r="H96" s="63">
        <v>0</v>
      </c>
      <c r="I96" s="63">
        <v>0</v>
      </c>
      <c r="J96" s="64">
        <v>0</v>
      </c>
      <c r="K96" s="64">
        <v>0</v>
      </c>
      <c r="L96" s="21">
        <v>0</v>
      </c>
      <c r="M96" s="65"/>
      <c r="N96" s="67">
        <v>1098</v>
      </c>
      <c r="O96" s="21">
        <v>0</v>
      </c>
      <c r="P96" s="21">
        <v>0</v>
      </c>
      <c r="Q96" s="21">
        <v>0</v>
      </c>
      <c r="R96" s="21">
        <v>0</v>
      </c>
      <c r="S96" s="21">
        <v>0</v>
      </c>
      <c r="T96" s="21">
        <f t="shared" si="1"/>
        <v>0</v>
      </c>
      <c r="U96" s="61">
        <v>0</v>
      </c>
      <c r="V96" s="12" t="s">
        <v>57</v>
      </c>
      <c r="W96" s="63">
        <v>0</v>
      </c>
      <c r="X96" s="21">
        <v>0</v>
      </c>
      <c r="Y96" s="21">
        <f>VLOOKUP(A96,'[2]2025 Alloc_Expend Sum'!$A$4:$AD$230,6,FALSE)</f>
        <v>0</v>
      </c>
      <c r="Z96" s="21">
        <v>0</v>
      </c>
      <c r="AA96" s="21">
        <v>0</v>
      </c>
      <c r="AB96" s="21">
        <v>0</v>
      </c>
      <c r="AC96" s="12" t="s">
        <v>3056</v>
      </c>
    </row>
    <row r="97" spans="1:29" ht="14.5" x14ac:dyDescent="0.35">
      <c r="A97" s="12" t="s">
        <v>3097</v>
      </c>
      <c r="B97" s="61">
        <f>VLOOKUP(A97,[1]Sheet1!$A$1:$F$209,5,FALSE)</f>
        <v>0</v>
      </c>
      <c r="C97" s="21">
        <v>40710</v>
      </c>
      <c r="D97" s="61">
        <v>-1300357.5813848323</v>
      </c>
      <c r="E97" s="21" t="s">
        <v>3054</v>
      </c>
      <c r="F97" s="21">
        <v>0</v>
      </c>
      <c r="G97" s="62">
        <v>0</v>
      </c>
      <c r="H97" s="63">
        <v>0</v>
      </c>
      <c r="I97" s="63">
        <v>0</v>
      </c>
      <c r="J97" s="64">
        <v>0</v>
      </c>
      <c r="K97" s="64">
        <v>0</v>
      </c>
      <c r="L97" s="21">
        <v>0</v>
      </c>
      <c r="M97" s="65"/>
      <c r="N97" s="67" t="s">
        <v>3058</v>
      </c>
      <c r="O97" s="21">
        <v>0</v>
      </c>
      <c r="P97" s="21">
        <v>0</v>
      </c>
      <c r="Q97" s="21">
        <v>0</v>
      </c>
      <c r="R97" s="21">
        <v>0</v>
      </c>
      <c r="S97" s="21">
        <v>0</v>
      </c>
      <c r="T97" s="21">
        <f t="shared" si="1"/>
        <v>0</v>
      </c>
      <c r="U97" s="61">
        <v>0</v>
      </c>
      <c r="V97" s="12" t="s">
        <v>57</v>
      </c>
      <c r="W97" s="63">
        <v>0</v>
      </c>
      <c r="X97" s="21">
        <v>0</v>
      </c>
      <c r="Y97" s="21">
        <f>VLOOKUP(A97,'[2]2025 Alloc_Expend Sum'!$A$4:$AD$230,6,FALSE)</f>
        <v>0</v>
      </c>
      <c r="Z97" s="21">
        <v>0</v>
      </c>
      <c r="AA97" s="21">
        <v>0</v>
      </c>
      <c r="AB97" s="21">
        <v>0</v>
      </c>
      <c r="AC97" s="12" t="s">
        <v>3056</v>
      </c>
    </row>
    <row r="98" spans="1:29" ht="16.5" x14ac:dyDescent="0.35">
      <c r="A98" s="12" t="s">
        <v>1163</v>
      </c>
      <c r="B98" s="61">
        <f>VLOOKUP(A98,[1]Sheet1!$A$1:$F$209,5,FALSE)</f>
        <v>0</v>
      </c>
      <c r="C98" s="21">
        <v>33304</v>
      </c>
      <c r="D98" s="61">
        <v>0</v>
      </c>
      <c r="E98" s="21">
        <v>0</v>
      </c>
      <c r="F98" s="21">
        <v>0</v>
      </c>
      <c r="G98" s="62">
        <v>0</v>
      </c>
      <c r="H98" s="63">
        <v>0</v>
      </c>
      <c r="I98" s="63">
        <v>0</v>
      </c>
      <c r="J98" s="64">
        <v>0</v>
      </c>
      <c r="K98" s="64">
        <v>0</v>
      </c>
      <c r="L98" s="21">
        <v>0</v>
      </c>
      <c r="M98" s="65"/>
      <c r="N98" s="67">
        <v>141878</v>
      </c>
      <c r="O98" s="21">
        <v>0</v>
      </c>
      <c r="P98" s="21">
        <v>1</v>
      </c>
      <c r="Q98" s="21">
        <v>0</v>
      </c>
      <c r="R98" s="21">
        <v>0</v>
      </c>
      <c r="S98" s="21">
        <v>0</v>
      </c>
      <c r="T98" s="21">
        <f t="shared" si="1"/>
        <v>0</v>
      </c>
      <c r="U98" s="61">
        <v>596.65</v>
      </c>
      <c r="V98" s="12" t="s">
        <v>57</v>
      </c>
      <c r="W98" s="63">
        <v>0</v>
      </c>
      <c r="X98" s="116" t="s">
        <v>3098</v>
      </c>
      <c r="Y98" s="21">
        <v>0</v>
      </c>
      <c r="Z98" s="21">
        <v>0</v>
      </c>
      <c r="AA98" s="21">
        <v>0</v>
      </c>
      <c r="AB98" s="21">
        <v>0</v>
      </c>
      <c r="AC98" s="12" t="s">
        <v>294</v>
      </c>
    </row>
    <row r="99" spans="1:29" s="74" customFormat="1" ht="14.5" x14ac:dyDescent="0.35">
      <c r="A99" s="68" t="s">
        <v>1166</v>
      </c>
      <c r="B99" s="61">
        <f>VLOOKUP(A99,[1]Sheet1!$A$1:$F$209,5,FALSE)</f>
        <v>0</v>
      </c>
      <c r="C99" s="21">
        <v>77016</v>
      </c>
      <c r="D99" s="61">
        <v>0</v>
      </c>
      <c r="E99" s="21">
        <v>0</v>
      </c>
      <c r="F99" s="21">
        <v>0</v>
      </c>
      <c r="G99" s="62">
        <v>1.603219696969697</v>
      </c>
      <c r="H99" s="63">
        <v>0.77803030303030307</v>
      </c>
      <c r="I99" s="63">
        <v>0</v>
      </c>
      <c r="J99" s="64">
        <v>0</v>
      </c>
      <c r="K99" s="14">
        <v>1518475</v>
      </c>
      <c r="L99" s="76">
        <v>403555.27</v>
      </c>
      <c r="M99" s="71"/>
      <c r="N99" s="72">
        <v>51959</v>
      </c>
      <c r="O99" s="73">
        <v>1</v>
      </c>
      <c r="P99" s="73">
        <v>2</v>
      </c>
      <c r="Q99" s="73">
        <v>0</v>
      </c>
      <c r="R99" s="73">
        <v>1</v>
      </c>
      <c r="S99" s="73">
        <v>3</v>
      </c>
      <c r="T99" s="62">
        <f t="shared" si="1"/>
        <v>0</v>
      </c>
      <c r="U99" s="61">
        <v>4003.88</v>
      </c>
      <c r="V99" s="12" t="s">
        <v>58</v>
      </c>
      <c r="W99" s="63">
        <v>0</v>
      </c>
      <c r="X99" s="21">
        <v>0</v>
      </c>
      <c r="Y99" s="21">
        <f>VLOOKUP(A99,'[2]2025 Alloc_Expend Sum'!$A$4:$AD$230,6,FALSE)</f>
        <v>0</v>
      </c>
      <c r="Z99" s="21">
        <v>0</v>
      </c>
      <c r="AA99" s="21">
        <v>3</v>
      </c>
      <c r="AB99" s="21">
        <v>1</v>
      </c>
      <c r="AC99" s="12" t="s">
        <v>67</v>
      </c>
    </row>
    <row r="100" spans="1:29" ht="14.5" x14ac:dyDescent="0.35">
      <c r="A100" s="12" t="s">
        <v>3099</v>
      </c>
      <c r="B100" s="61">
        <f>VLOOKUP(A100,[1]Sheet1!$A$1:$F$209,5,FALSE)</f>
        <v>0</v>
      </c>
      <c r="C100" s="21">
        <v>12405</v>
      </c>
      <c r="D100" s="61">
        <v>-323813.87529566791</v>
      </c>
      <c r="E100" s="21">
        <f>D100/N100</f>
        <v>-6.1072758962612532</v>
      </c>
      <c r="F100" s="21">
        <v>0</v>
      </c>
      <c r="G100" s="62">
        <v>0</v>
      </c>
      <c r="H100" s="63">
        <v>0</v>
      </c>
      <c r="I100" s="63">
        <v>0</v>
      </c>
      <c r="J100" s="64">
        <v>0</v>
      </c>
      <c r="K100" s="64">
        <v>0</v>
      </c>
      <c r="L100" s="21">
        <v>0</v>
      </c>
      <c r="M100" s="65"/>
      <c r="N100" s="67">
        <v>53021</v>
      </c>
      <c r="O100" s="21">
        <v>0</v>
      </c>
      <c r="P100" s="21">
        <v>0</v>
      </c>
      <c r="Q100" s="21">
        <v>0</v>
      </c>
      <c r="R100" s="21">
        <v>0</v>
      </c>
      <c r="S100" s="21">
        <v>0</v>
      </c>
      <c r="T100" s="21">
        <f t="shared" si="1"/>
        <v>0</v>
      </c>
      <c r="U100" s="61">
        <v>0</v>
      </c>
      <c r="V100" s="12" t="s">
        <v>57</v>
      </c>
      <c r="W100" s="63">
        <v>0</v>
      </c>
      <c r="X100" s="21">
        <v>0</v>
      </c>
      <c r="Y100" s="21">
        <f>VLOOKUP(A100,'[2]2025 Alloc_Expend Sum'!$A$4:$AD$230,6,FALSE)</f>
        <v>0</v>
      </c>
      <c r="Z100" s="21">
        <v>0</v>
      </c>
      <c r="AA100" s="21">
        <v>0</v>
      </c>
      <c r="AB100" s="21">
        <v>0</v>
      </c>
      <c r="AC100" s="12" t="s">
        <v>3059</v>
      </c>
    </row>
    <row r="101" spans="1:29" ht="14.5" x14ac:dyDescent="0.35">
      <c r="A101" s="12" t="s">
        <v>3100</v>
      </c>
      <c r="B101" s="61">
        <f>VLOOKUP(A101,[1]Sheet1!$A$1:$F$209,5,FALSE)</f>
        <v>0</v>
      </c>
      <c r="C101" s="21">
        <v>4967</v>
      </c>
      <c r="D101" s="61">
        <v>0</v>
      </c>
      <c r="E101" s="21">
        <v>0</v>
      </c>
      <c r="F101" s="21">
        <v>0</v>
      </c>
      <c r="G101" s="62">
        <v>0</v>
      </c>
      <c r="H101" s="63">
        <v>0</v>
      </c>
      <c r="I101" s="63">
        <v>0</v>
      </c>
      <c r="J101" s="64">
        <v>0</v>
      </c>
      <c r="K101" s="64">
        <v>0</v>
      </c>
      <c r="L101" s="21">
        <v>0</v>
      </c>
      <c r="M101" s="65"/>
      <c r="N101" s="67">
        <v>8519</v>
      </c>
      <c r="O101" s="21">
        <v>0</v>
      </c>
      <c r="P101" s="21">
        <v>0</v>
      </c>
      <c r="Q101" s="21">
        <v>0</v>
      </c>
      <c r="R101" s="21">
        <v>0</v>
      </c>
      <c r="S101" s="21">
        <v>0</v>
      </c>
      <c r="T101" s="21">
        <f t="shared" si="1"/>
        <v>0</v>
      </c>
      <c r="U101" s="61">
        <v>0</v>
      </c>
      <c r="V101" s="12" t="s">
        <v>57</v>
      </c>
      <c r="W101" s="63">
        <v>0</v>
      </c>
      <c r="X101" s="21">
        <v>0</v>
      </c>
      <c r="Y101" s="21">
        <f>VLOOKUP(A101,'[2]2025 Alloc_Expend Sum'!$A$4:$AD$230,6,FALSE)</f>
        <v>0</v>
      </c>
      <c r="Z101" s="21">
        <v>0</v>
      </c>
      <c r="AA101" s="21">
        <v>0</v>
      </c>
      <c r="AB101" s="21">
        <v>0</v>
      </c>
      <c r="AC101" s="12" t="s">
        <v>3059</v>
      </c>
    </row>
    <row r="102" spans="1:29" ht="14.5" x14ac:dyDescent="0.35">
      <c r="A102" s="12" t="s">
        <v>3101</v>
      </c>
      <c r="B102" s="61">
        <f>VLOOKUP(A102,[1]Sheet1!$A$1:$F$209,5,FALSE)</f>
        <v>0</v>
      </c>
      <c r="C102" s="21">
        <v>13891</v>
      </c>
      <c r="D102" s="61">
        <v>0</v>
      </c>
      <c r="E102" s="21">
        <v>0</v>
      </c>
      <c r="F102" s="21">
        <v>0</v>
      </c>
      <c r="G102" s="62">
        <v>0</v>
      </c>
      <c r="H102" s="63">
        <v>0</v>
      </c>
      <c r="I102" s="63">
        <v>0</v>
      </c>
      <c r="J102" s="64">
        <v>0</v>
      </c>
      <c r="K102" s="64">
        <v>0</v>
      </c>
      <c r="L102" s="76">
        <v>2740</v>
      </c>
      <c r="M102" s="65"/>
      <c r="N102" s="67">
        <v>6863</v>
      </c>
      <c r="O102" s="21">
        <v>0</v>
      </c>
      <c r="P102" s="21">
        <v>2</v>
      </c>
      <c r="Q102" s="21">
        <v>1</v>
      </c>
      <c r="R102" s="21">
        <v>0</v>
      </c>
      <c r="S102" s="21">
        <v>1</v>
      </c>
      <c r="T102" s="21">
        <f t="shared" si="1"/>
        <v>0</v>
      </c>
      <c r="U102" s="61">
        <v>0</v>
      </c>
      <c r="V102" s="12" t="s">
        <v>58</v>
      </c>
      <c r="W102" s="63">
        <v>0</v>
      </c>
      <c r="X102" s="21">
        <v>0</v>
      </c>
      <c r="Y102" s="21">
        <f>VLOOKUP(A102,'[2]2025 Alloc_Expend Sum'!$A$4:$AD$230,6,FALSE)</f>
        <v>0</v>
      </c>
      <c r="Z102" s="21">
        <v>0</v>
      </c>
      <c r="AA102" s="21">
        <v>0</v>
      </c>
      <c r="AB102" s="21">
        <v>1</v>
      </c>
      <c r="AC102" s="12" t="s">
        <v>3059</v>
      </c>
    </row>
    <row r="103" spans="1:29" ht="14.5" x14ac:dyDescent="0.35">
      <c r="A103" s="12" t="s">
        <v>3102</v>
      </c>
      <c r="B103" s="61">
        <f>VLOOKUP(A103,[1]Sheet1!$A$1:$F$209,5,FALSE)</f>
        <v>0</v>
      </c>
      <c r="C103" s="21">
        <v>11040</v>
      </c>
      <c r="D103" s="61">
        <v>0</v>
      </c>
      <c r="E103" s="21">
        <v>0</v>
      </c>
      <c r="F103" s="21">
        <v>0</v>
      </c>
      <c r="G103" s="62">
        <v>0</v>
      </c>
      <c r="H103" s="63">
        <v>0</v>
      </c>
      <c r="I103" s="63">
        <v>0</v>
      </c>
      <c r="J103" s="64">
        <v>0</v>
      </c>
      <c r="K103" s="64">
        <v>0</v>
      </c>
      <c r="L103" s="21">
        <v>0</v>
      </c>
      <c r="M103" s="65"/>
      <c r="N103" s="67">
        <v>40413</v>
      </c>
      <c r="O103" s="21">
        <v>0</v>
      </c>
      <c r="P103" s="21">
        <v>0</v>
      </c>
      <c r="Q103" s="21">
        <v>0</v>
      </c>
      <c r="R103" s="21">
        <v>0</v>
      </c>
      <c r="S103" s="21">
        <v>0</v>
      </c>
      <c r="T103" s="21">
        <f t="shared" si="1"/>
        <v>0</v>
      </c>
      <c r="U103" s="61">
        <v>0</v>
      </c>
      <c r="V103" s="12" t="s">
        <v>57</v>
      </c>
      <c r="W103" s="63">
        <v>0</v>
      </c>
      <c r="X103" s="21">
        <v>0</v>
      </c>
      <c r="Y103" s="21">
        <f>VLOOKUP(A103,'[2]2025 Alloc_Expend Sum'!$A$4:$AD$230,6,FALSE)</f>
        <v>0</v>
      </c>
      <c r="Z103" s="21">
        <v>0</v>
      </c>
      <c r="AA103" s="21">
        <v>0</v>
      </c>
      <c r="AB103" s="21">
        <v>0</v>
      </c>
      <c r="AC103" s="12" t="s">
        <v>3056</v>
      </c>
    </row>
    <row r="104" spans="1:29" s="74" customFormat="1" ht="14.5" x14ac:dyDescent="0.35">
      <c r="A104" s="68" t="s">
        <v>1199</v>
      </c>
      <c r="B104" s="61">
        <f>VLOOKUP(A104,[1]Sheet1!$A$1:$F$209,5,FALSE)</f>
        <v>0</v>
      </c>
      <c r="C104" s="21">
        <v>236620</v>
      </c>
      <c r="D104" s="61">
        <v>0</v>
      </c>
      <c r="E104" s="21">
        <v>0</v>
      </c>
      <c r="F104" s="21">
        <v>0</v>
      </c>
      <c r="G104" s="62">
        <v>0</v>
      </c>
      <c r="H104" s="63">
        <v>2.1124999999999998</v>
      </c>
      <c r="I104" s="63">
        <v>0</v>
      </c>
      <c r="J104" s="64">
        <v>0</v>
      </c>
      <c r="K104" s="64">
        <v>0</v>
      </c>
      <c r="L104" s="14">
        <v>1435111</v>
      </c>
      <c r="M104" s="71"/>
      <c r="N104" s="72">
        <v>807224</v>
      </c>
      <c r="O104" s="21">
        <v>0</v>
      </c>
      <c r="P104" s="73">
        <v>3</v>
      </c>
      <c r="Q104" s="73">
        <v>0</v>
      </c>
      <c r="R104" s="73">
        <v>0</v>
      </c>
      <c r="S104" s="73">
        <v>3</v>
      </c>
      <c r="T104" s="21">
        <f t="shared" si="1"/>
        <v>0</v>
      </c>
      <c r="U104" s="61">
        <v>285759.95</v>
      </c>
      <c r="V104" s="12" t="s">
        <v>58</v>
      </c>
      <c r="W104" s="63">
        <v>0</v>
      </c>
      <c r="X104" s="21">
        <v>0</v>
      </c>
      <c r="Y104" s="21">
        <f>VLOOKUP(A104,'[2]2025 Alloc_Expend Sum'!$A$4:$AD$230,6,FALSE)</f>
        <v>0</v>
      </c>
      <c r="Z104" s="21">
        <v>0</v>
      </c>
      <c r="AA104" s="21">
        <v>0</v>
      </c>
      <c r="AB104" s="21">
        <v>3</v>
      </c>
      <c r="AC104" s="12" t="s">
        <v>294</v>
      </c>
    </row>
    <row r="105" spans="1:29" ht="14.5" x14ac:dyDescent="0.35">
      <c r="A105" s="12" t="s">
        <v>3103</v>
      </c>
      <c r="B105" s="61">
        <f>VLOOKUP(A105,[1]Sheet1!$A$1:$F$209,5,FALSE)</f>
        <v>0</v>
      </c>
      <c r="C105" s="21">
        <v>7273</v>
      </c>
      <c r="D105" s="61">
        <v>0</v>
      </c>
      <c r="E105" s="21">
        <v>0</v>
      </c>
      <c r="F105" s="21">
        <v>0</v>
      </c>
      <c r="G105" s="62">
        <v>0</v>
      </c>
      <c r="H105" s="63">
        <v>0</v>
      </c>
      <c r="I105" s="63">
        <v>0</v>
      </c>
      <c r="J105" s="64">
        <v>0</v>
      </c>
      <c r="K105" s="64">
        <v>0</v>
      </c>
      <c r="L105" s="21">
        <v>0</v>
      </c>
      <c r="M105" s="65"/>
      <c r="N105" s="67">
        <v>18247</v>
      </c>
      <c r="O105" s="21">
        <v>0</v>
      </c>
      <c r="P105" s="21">
        <v>0</v>
      </c>
      <c r="Q105" s="21">
        <v>0</v>
      </c>
      <c r="R105" s="21">
        <v>0</v>
      </c>
      <c r="S105" s="21">
        <v>0</v>
      </c>
      <c r="T105" s="21">
        <f t="shared" si="1"/>
        <v>0</v>
      </c>
      <c r="U105" s="61">
        <v>0</v>
      </c>
      <c r="V105" s="12" t="s">
        <v>57</v>
      </c>
      <c r="W105" s="63">
        <v>0</v>
      </c>
      <c r="X105" s="21">
        <v>0</v>
      </c>
      <c r="Y105" s="21">
        <f>VLOOKUP(A105,'[2]2025 Alloc_Expend Sum'!$A$4:$AD$230,6,FALSE)</f>
        <v>0</v>
      </c>
      <c r="Z105" s="21">
        <v>0</v>
      </c>
      <c r="AA105" s="21">
        <v>0</v>
      </c>
      <c r="AB105" s="21">
        <v>0</v>
      </c>
      <c r="AC105" s="12" t="s">
        <v>3056</v>
      </c>
    </row>
    <row r="106" spans="1:29" s="74" customFormat="1" ht="14.5" x14ac:dyDescent="0.35">
      <c r="A106" s="68" t="s">
        <v>3104</v>
      </c>
      <c r="B106" s="61">
        <f>VLOOKUP(A106,[1]Sheet1!$A$1:$F$209,5,FALSE)</f>
        <v>0</v>
      </c>
      <c r="C106" s="21">
        <v>1337</v>
      </c>
      <c r="D106" s="61">
        <v>0</v>
      </c>
      <c r="E106" s="21">
        <v>0</v>
      </c>
      <c r="F106" s="21">
        <v>0</v>
      </c>
      <c r="G106" s="62">
        <v>0</v>
      </c>
      <c r="H106" s="63">
        <v>0</v>
      </c>
      <c r="I106" s="63">
        <v>0</v>
      </c>
      <c r="J106" s="64">
        <v>0</v>
      </c>
      <c r="K106" s="64">
        <v>0</v>
      </c>
      <c r="L106" s="21">
        <v>0</v>
      </c>
      <c r="M106" s="71"/>
      <c r="N106" s="72" t="s">
        <v>3058</v>
      </c>
      <c r="O106" s="21">
        <v>0</v>
      </c>
      <c r="P106" s="73">
        <v>0</v>
      </c>
      <c r="Q106" s="73">
        <v>2</v>
      </c>
      <c r="R106" s="73">
        <v>0</v>
      </c>
      <c r="S106" s="73">
        <v>0</v>
      </c>
      <c r="T106" s="21">
        <f t="shared" si="1"/>
        <v>0</v>
      </c>
      <c r="U106" s="61">
        <v>0</v>
      </c>
      <c r="V106" s="12" t="s">
        <v>58</v>
      </c>
      <c r="W106" s="63">
        <v>0</v>
      </c>
      <c r="X106" s="21">
        <v>0</v>
      </c>
      <c r="Y106" s="21">
        <f>VLOOKUP(A106,'[2]2025 Alloc_Expend Sum'!$A$4:$AD$230,6,FALSE)</f>
        <v>0</v>
      </c>
      <c r="Z106" s="21">
        <v>0</v>
      </c>
      <c r="AA106" s="21">
        <v>0</v>
      </c>
      <c r="AB106" s="21">
        <v>0</v>
      </c>
      <c r="AC106" s="12" t="s">
        <v>3059</v>
      </c>
    </row>
    <row r="107" spans="1:29" ht="14.5" x14ac:dyDescent="0.35">
      <c r="A107" s="12" t="s">
        <v>3105</v>
      </c>
      <c r="B107" s="61">
        <f>VLOOKUP(A107,[1]Sheet1!$A$1:$F$209,5,FALSE)</f>
        <v>0</v>
      </c>
      <c r="C107" s="21">
        <v>34812</v>
      </c>
      <c r="D107" s="61">
        <v>0</v>
      </c>
      <c r="E107" s="21">
        <v>0</v>
      </c>
      <c r="F107" s="21">
        <v>0</v>
      </c>
      <c r="G107" s="62">
        <v>0</v>
      </c>
      <c r="H107" s="63">
        <v>0</v>
      </c>
      <c r="I107" s="63">
        <v>0</v>
      </c>
      <c r="J107" s="64">
        <v>0</v>
      </c>
      <c r="K107" s="64">
        <v>0</v>
      </c>
      <c r="L107" s="21">
        <v>0</v>
      </c>
      <c r="M107" s="65"/>
      <c r="N107" s="67">
        <v>95136</v>
      </c>
      <c r="O107" s="21">
        <v>0</v>
      </c>
      <c r="P107" s="21">
        <v>0</v>
      </c>
      <c r="Q107" s="21">
        <v>0</v>
      </c>
      <c r="R107" s="21">
        <v>0</v>
      </c>
      <c r="S107" s="21">
        <v>0</v>
      </c>
      <c r="T107" s="21">
        <f t="shared" si="1"/>
        <v>0</v>
      </c>
      <c r="U107" s="61">
        <v>0</v>
      </c>
      <c r="V107" s="12" t="s">
        <v>57</v>
      </c>
      <c r="W107" s="63">
        <v>0</v>
      </c>
      <c r="X107" s="21">
        <v>0</v>
      </c>
      <c r="Y107" s="21">
        <f>VLOOKUP(A107,'[2]2025 Alloc_Expend Sum'!$A$4:$AD$230,6,FALSE)</f>
        <v>0</v>
      </c>
      <c r="Z107" s="21">
        <v>0</v>
      </c>
      <c r="AA107" s="21">
        <v>0</v>
      </c>
      <c r="AB107" s="21">
        <v>0</v>
      </c>
      <c r="AC107" s="12" t="s">
        <v>3056</v>
      </c>
    </row>
    <row r="108" spans="1:29" s="74" customFormat="1" ht="14.5" x14ac:dyDescent="0.35">
      <c r="A108" s="68" t="s">
        <v>1229</v>
      </c>
      <c r="B108" s="61">
        <f>VLOOKUP(A108,[1]Sheet1!$A$1:$F$209,5,FALSE)</f>
        <v>0</v>
      </c>
      <c r="C108" s="21">
        <v>7784</v>
      </c>
      <c r="D108" s="61">
        <v>-323563.77560306899</v>
      </c>
      <c r="E108" s="21">
        <f>D108/N108</f>
        <v>-23.576491955921668</v>
      </c>
      <c r="F108" s="21">
        <v>0</v>
      </c>
      <c r="G108" s="62">
        <v>0</v>
      </c>
      <c r="H108" s="63">
        <v>0.36647727272727271</v>
      </c>
      <c r="I108" s="63">
        <v>0</v>
      </c>
      <c r="J108" s="64">
        <v>0</v>
      </c>
      <c r="K108" s="64">
        <v>0</v>
      </c>
      <c r="L108" s="64">
        <v>311977</v>
      </c>
      <c r="M108" s="71"/>
      <c r="N108" s="72">
        <v>13724</v>
      </c>
      <c r="O108" s="21">
        <v>0</v>
      </c>
      <c r="P108" s="73">
        <v>25</v>
      </c>
      <c r="Q108" s="73">
        <v>1</v>
      </c>
      <c r="R108" s="73">
        <v>0</v>
      </c>
      <c r="S108" s="73">
        <v>4</v>
      </c>
      <c r="T108" s="21">
        <f t="shared" si="1"/>
        <v>0</v>
      </c>
      <c r="U108" s="61">
        <v>0</v>
      </c>
      <c r="V108" s="12" t="s">
        <v>57</v>
      </c>
      <c r="W108" s="63">
        <v>0</v>
      </c>
      <c r="X108" s="21">
        <v>0</v>
      </c>
      <c r="Y108" s="21">
        <f>VLOOKUP(A108,'[2]2025 Alloc_Expend Sum'!$A$4:$AD$230,6,FALSE)</f>
        <v>0</v>
      </c>
      <c r="Z108" s="21">
        <v>0</v>
      </c>
      <c r="AA108" s="21">
        <v>0</v>
      </c>
      <c r="AB108" s="21">
        <v>4</v>
      </c>
      <c r="AC108" s="12" t="s">
        <v>3056</v>
      </c>
    </row>
    <row r="109" spans="1:29" ht="16.5" x14ac:dyDescent="0.35">
      <c r="A109" s="12" t="s">
        <v>3106</v>
      </c>
      <c r="B109" s="61">
        <f>VLOOKUP(A109,[1]Sheet1!$A$1:$F$209,5,FALSE)</f>
        <v>0</v>
      </c>
      <c r="C109" s="21">
        <v>12324</v>
      </c>
      <c r="D109" s="61">
        <v>0</v>
      </c>
      <c r="E109" s="21">
        <v>0</v>
      </c>
      <c r="F109" s="21">
        <v>0</v>
      </c>
      <c r="G109" s="62">
        <v>0</v>
      </c>
      <c r="H109" s="63">
        <v>0</v>
      </c>
      <c r="I109" s="63">
        <v>0</v>
      </c>
      <c r="J109" s="64">
        <v>0</v>
      </c>
      <c r="K109" s="64">
        <v>0</v>
      </c>
      <c r="L109" s="21">
        <v>0</v>
      </c>
      <c r="M109" s="65"/>
      <c r="N109" s="67">
        <v>13535</v>
      </c>
      <c r="O109" s="21">
        <v>0</v>
      </c>
      <c r="P109" s="21">
        <v>1</v>
      </c>
      <c r="Q109" s="21">
        <v>0</v>
      </c>
      <c r="R109" s="21">
        <v>0</v>
      </c>
      <c r="S109" s="21">
        <v>1</v>
      </c>
      <c r="T109" s="21">
        <f t="shared" si="1"/>
        <v>0</v>
      </c>
      <c r="U109" s="61">
        <v>34505.54</v>
      </c>
      <c r="V109" s="12" t="s">
        <v>57</v>
      </c>
      <c r="W109" s="63">
        <v>0</v>
      </c>
      <c r="X109" s="116" t="s">
        <v>3107</v>
      </c>
      <c r="Y109" s="21">
        <v>0</v>
      </c>
      <c r="Z109" s="21">
        <v>0</v>
      </c>
      <c r="AA109" s="21">
        <v>0</v>
      </c>
      <c r="AB109" s="21">
        <v>1</v>
      </c>
      <c r="AC109" s="12" t="s">
        <v>294</v>
      </c>
    </row>
    <row r="110" spans="1:29" s="74" customFormat="1" ht="14.5" x14ac:dyDescent="0.35">
      <c r="A110" s="68" t="s">
        <v>1345</v>
      </c>
      <c r="B110" s="61">
        <f>VLOOKUP(A110,[1]Sheet1!$A$1:$F$209,5,FALSE)</f>
        <v>0</v>
      </c>
      <c r="C110" s="21">
        <v>18873</v>
      </c>
      <c r="D110" s="61">
        <v>-3712236.2566302773</v>
      </c>
      <c r="E110" s="21">
        <f>D110/N110</f>
        <v>-41.478890427950404</v>
      </c>
      <c r="F110" s="21">
        <v>0</v>
      </c>
      <c r="G110" s="62">
        <v>0</v>
      </c>
      <c r="H110" s="63">
        <v>0</v>
      </c>
      <c r="I110" s="63">
        <v>0</v>
      </c>
      <c r="J110" s="64">
        <v>0</v>
      </c>
      <c r="K110" s="14">
        <v>4444303</v>
      </c>
      <c r="L110" s="76">
        <v>16037.87</v>
      </c>
      <c r="M110" s="71"/>
      <c r="N110" s="72">
        <v>89497</v>
      </c>
      <c r="O110" s="21">
        <v>0</v>
      </c>
      <c r="P110" s="73">
        <v>9</v>
      </c>
      <c r="Q110" s="73">
        <v>0</v>
      </c>
      <c r="R110" s="73">
        <v>1</v>
      </c>
      <c r="S110" s="73">
        <v>1</v>
      </c>
      <c r="T110" s="21">
        <f t="shared" si="1"/>
        <v>0</v>
      </c>
      <c r="U110" s="61">
        <v>0</v>
      </c>
      <c r="V110" s="12" t="s">
        <v>57</v>
      </c>
      <c r="W110" s="63">
        <v>0</v>
      </c>
      <c r="X110" s="21">
        <v>0</v>
      </c>
      <c r="Y110" s="21">
        <f>VLOOKUP(A110,'[2]2025 Alloc_Expend Sum'!$A$4:$AD$230,6,FALSE)</f>
        <v>0</v>
      </c>
      <c r="Z110" s="21">
        <v>0</v>
      </c>
      <c r="AA110" s="21">
        <v>1</v>
      </c>
      <c r="AB110" s="21">
        <v>1</v>
      </c>
      <c r="AC110" s="12" t="s">
        <v>3056</v>
      </c>
    </row>
    <row r="111" spans="1:29" ht="16.5" x14ac:dyDescent="0.35">
      <c r="A111" s="12" t="s">
        <v>1380</v>
      </c>
      <c r="B111" s="61">
        <f>VLOOKUP(A111,[1]Sheet1!$A$1:$F$209,5,FALSE)</f>
        <v>0</v>
      </c>
      <c r="C111" s="21">
        <v>7884</v>
      </c>
      <c r="D111" s="61">
        <v>0</v>
      </c>
      <c r="E111" s="21">
        <v>0</v>
      </c>
      <c r="F111" s="21">
        <v>0</v>
      </c>
      <c r="G111" s="62">
        <v>0</v>
      </c>
      <c r="H111" s="63">
        <v>0</v>
      </c>
      <c r="I111" s="63">
        <v>0</v>
      </c>
      <c r="J111" s="64">
        <v>0</v>
      </c>
      <c r="K111" s="64">
        <v>0</v>
      </c>
      <c r="L111" s="21">
        <v>0</v>
      </c>
      <c r="M111" s="65"/>
      <c r="N111" s="67">
        <v>43720</v>
      </c>
      <c r="O111" s="21">
        <v>0</v>
      </c>
      <c r="P111" s="21">
        <v>1</v>
      </c>
      <c r="Q111" s="21">
        <v>0</v>
      </c>
      <c r="R111" s="21">
        <v>0</v>
      </c>
      <c r="S111" s="21">
        <v>0</v>
      </c>
      <c r="T111" s="21">
        <f t="shared" si="1"/>
        <v>0</v>
      </c>
      <c r="U111" s="61">
        <v>5209.72</v>
      </c>
      <c r="V111" s="12" t="s">
        <v>58</v>
      </c>
      <c r="W111" s="63">
        <v>0</v>
      </c>
      <c r="X111" s="116" t="s">
        <v>3074</v>
      </c>
      <c r="Y111" s="21">
        <v>0</v>
      </c>
      <c r="Z111" s="21">
        <v>0</v>
      </c>
      <c r="AA111" s="21">
        <v>0</v>
      </c>
      <c r="AB111" s="21">
        <v>0</v>
      </c>
      <c r="AC111" s="12" t="s">
        <v>294</v>
      </c>
    </row>
    <row r="112" spans="1:29" ht="14.5" x14ac:dyDescent="0.35">
      <c r="A112" s="12" t="s">
        <v>3108</v>
      </c>
      <c r="B112" s="61">
        <f>VLOOKUP(A112,[1]Sheet1!$A$1:$F$209,5,FALSE)</f>
        <v>0</v>
      </c>
      <c r="C112" s="21">
        <v>1156</v>
      </c>
      <c r="D112" s="61">
        <v>0</v>
      </c>
      <c r="E112" s="21">
        <v>0</v>
      </c>
      <c r="F112" s="21">
        <v>0</v>
      </c>
      <c r="G112" s="62">
        <v>0</v>
      </c>
      <c r="H112" s="63">
        <v>0</v>
      </c>
      <c r="I112" s="63">
        <v>0</v>
      </c>
      <c r="J112" s="64">
        <v>0</v>
      </c>
      <c r="K112" s="64">
        <v>0</v>
      </c>
      <c r="L112" s="21">
        <v>0</v>
      </c>
      <c r="M112" s="65"/>
      <c r="N112" s="67">
        <v>3229</v>
      </c>
      <c r="O112" s="21">
        <v>0</v>
      </c>
      <c r="P112" s="21">
        <v>0</v>
      </c>
      <c r="Q112" s="21">
        <v>0</v>
      </c>
      <c r="R112" s="21">
        <v>0</v>
      </c>
      <c r="S112" s="21">
        <v>0</v>
      </c>
      <c r="T112" s="21">
        <f t="shared" si="1"/>
        <v>0</v>
      </c>
      <c r="U112" s="61">
        <v>0</v>
      </c>
      <c r="V112" s="12" t="s">
        <v>57</v>
      </c>
      <c r="W112" s="63">
        <v>0</v>
      </c>
      <c r="X112" s="21">
        <v>0</v>
      </c>
      <c r="Y112" s="21">
        <f>VLOOKUP(A112,'[2]2025 Alloc_Expend Sum'!$A$4:$AD$230,6,FALSE)</f>
        <v>0</v>
      </c>
      <c r="Z112" s="21">
        <v>0</v>
      </c>
      <c r="AA112" s="21">
        <v>0</v>
      </c>
      <c r="AB112" s="21">
        <v>0</v>
      </c>
      <c r="AC112" s="12" t="s">
        <v>3056</v>
      </c>
    </row>
    <row r="113" spans="1:29" s="74" customFormat="1" ht="16.5" x14ac:dyDescent="0.35">
      <c r="A113" s="68" t="s">
        <v>1383</v>
      </c>
      <c r="B113" s="61">
        <f>VLOOKUP(A113,[1]Sheet1!$A$1:$F$209,5,FALSE)</f>
        <v>0</v>
      </c>
      <c r="C113" s="21">
        <v>51151</v>
      </c>
      <c r="D113" s="61">
        <v>0</v>
      </c>
      <c r="E113" s="21">
        <v>0</v>
      </c>
      <c r="F113" s="21">
        <v>0</v>
      </c>
      <c r="G113" s="62">
        <v>0.22386363636363638</v>
      </c>
      <c r="H113" s="63">
        <v>4.1215909090909095</v>
      </c>
      <c r="I113" s="63">
        <v>0</v>
      </c>
      <c r="J113" s="64">
        <v>0</v>
      </c>
      <c r="K113" s="64">
        <v>221246.97</v>
      </c>
      <c r="L113" s="64">
        <v>1944642</v>
      </c>
      <c r="M113" s="71"/>
      <c r="N113" s="72" t="s">
        <v>3058</v>
      </c>
      <c r="O113" s="21">
        <v>0</v>
      </c>
      <c r="P113" s="73">
        <v>9</v>
      </c>
      <c r="Q113" s="73">
        <v>2</v>
      </c>
      <c r="R113" s="73">
        <v>1</v>
      </c>
      <c r="S113" s="73">
        <v>5</v>
      </c>
      <c r="T113" s="62">
        <f t="shared" si="1"/>
        <v>0</v>
      </c>
      <c r="U113" s="61">
        <v>256.68</v>
      </c>
      <c r="V113" s="12" t="s">
        <v>57</v>
      </c>
      <c r="W113" s="63">
        <v>0</v>
      </c>
      <c r="X113" s="116" t="s">
        <v>3109</v>
      </c>
      <c r="Y113" s="21">
        <v>0</v>
      </c>
      <c r="Z113" s="21">
        <v>0</v>
      </c>
      <c r="AA113" s="21">
        <v>1</v>
      </c>
      <c r="AB113" s="21">
        <v>5</v>
      </c>
      <c r="AC113" s="12" t="s">
        <v>294</v>
      </c>
    </row>
    <row r="114" spans="1:29" ht="14.5" x14ac:dyDescent="0.35">
      <c r="A114" s="12" t="s">
        <v>3110</v>
      </c>
      <c r="B114" s="61">
        <f>VLOOKUP(A114,[1]Sheet1!$A$1:$F$209,5,FALSE)</f>
        <v>0</v>
      </c>
      <c r="C114" s="21">
        <v>30466</v>
      </c>
      <c r="D114" s="61">
        <v>0</v>
      </c>
      <c r="E114" s="21">
        <v>0</v>
      </c>
      <c r="F114" s="21">
        <v>0</v>
      </c>
      <c r="G114" s="62">
        <v>0</v>
      </c>
      <c r="H114" s="63">
        <v>0</v>
      </c>
      <c r="I114" s="63">
        <v>0</v>
      </c>
      <c r="J114" s="64">
        <v>0</v>
      </c>
      <c r="K114" s="64">
        <v>0</v>
      </c>
      <c r="L114" s="21">
        <v>0</v>
      </c>
      <c r="M114" s="65"/>
      <c r="N114" s="67">
        <v>26222</v>
      </c>
      <c r="O114" s="21">
        <v>0</v>
      </c>
      <c r="P114" s="21">
        <v>0</v>
      </c>
      <c r="Q114" s="21">
        <v>0</v>
      </c>
      <c r="R114" s="21">
        <v>0</v>
      </c>
      <c r="S114" s="21">
        <v>0</v>
      </c>
      <c r="T114" s="21">
        <f t="shared" si="1"/>
        <v>0</v>
      </c>
      <c r="U114" s="61">
        <v>0</v>
      </c>
      <c r="V114" s="12" t="s">
        <v>57</v>
      </c>
      <c r="W114" s="63">
        <v>0</v>
      </c>
      <c r="X114" s="21">
        <v>0</v>
      </c>
      <c r="Y114" s="21">
        <f>VLOOKUP(A114,'[2]2025 Alloc_Expend Sum'!$A$4:$AD$230,6,FALSE)</f>
        <v>0</v>
      </c>
      <c r="Z114" s="21">
        <v>0</v>
      </c>
      <c r="AA114" s="21">
        <v>0</v>
      </c>
      <c r="AB114" s="21">
        <v>0</v>
      </c>
      <c r="AC114" s="12" t="s">
        <v>3056</v>
      </c>
    </row>
    <row r="115" spans="1:29" s="74" customFormat="1" ht="14.5" x14ac:dyDescent="0.35">
      <c r="A115" s="68" t="s">
        <v>1436</v>
      </c>
      <c r="B115" s="61">
        <f>VLOOKUP(A115,[1]Sheet1!$A$1:$F$209,5,FALSE)</f>
        <v>0</v>
      </c>
      <c r="C115" s="21">
        <v>22331</v>
      </c>
      <c r="D115" s="61">
        <v>0</v>
      </c>
      <c r="E115" s="21">
        <v>0</v>
      </c>
      <c r="F115" s="21">
        <v>0</v>
      </c>
      <c r="G115" s="62">
        <v>0</v>
      </c>
      <c r="H115" s="63">
        <v>0.51875000000000004</v>
      </c>
      <c r="I115" s="63">
        <v>0</v>
      </c>
      <c r="J115" s="64">
        <v>0</v>
      </c>
      <c r="K115" s="64">
        <v>0</v>
      </c>
      <c r="L115" s="20">
        <v>2346551</v>
      </c>
      <c r="M115" s="71"/>
      <c r="N115" s="72">
        <v>68560</v>
      </c>
      <c r="O115" s="21">
        <v>0</v>
      </c>
      <c r="P115" s="73">
        <v>2</v>
      </c>
      <c r="Q115" s="73">
        <v>1</v>
      </c>
      <c r="R115" s="73">
        <v>1</v>
      </c>
      <c r="S115" s="73">
        <v>2</v>
      </c>
      <c r="T115" s="21">
        <f t="shared" si="1"/>
        <v>0</v>
      </c>
      <c r="U115" s="61">
        <v>0</v>
      </c>
      <c r="V115" s="12" t="s">
        <v>58</v>
      </c>
      <c r="W115" s="63">
        <v>0</v>
      </c>
      <c r="X115" s="21">
        <v>0</v>
      </c>
      <c r="Y115" s="21">
        <f>VLOOKUP(A115,'[2]2025 Alloc_Expend Sum'!$A$4:$AD$230,6,FALSE)</f>
        <v>0</v>
      </c>
      <c r="Z115" s="21">
        <v>0</v>
      </c>
      <c r="AA115" s="21">
        <v>0</v>
      </c>
      <c r="AB115" s="21">
        <v>3</v>
      </c>
      <c r="AC115" s="12" t="s">
        <v>294</v>
      </c>
    </row>
    <row r="116" spans="1:29" ht="14.5" x14ac:dyDescent="0.35">
      <c r="A116" s="12" t="s">
        <v>3111</v>
      </c>
      <c r="B116" s="61">
        <f>VLOOKUP(A116,[1]Sheet1!$A$1:$F$209,5,FALSE)</f>
        <v>0</v>
      </c>
      <c r="C116" s="21">
        <v>16254</v>
      </c>
      <c r="D116" s="61">
        <v>0</v>
      </c>
      <c r="E116" s="21">
        <v>0</v>
      </c>
      <c r="F116" s="21">
        <v>0</v>
      </c>
      <c r="G116" s="62">
        <v>0</v>
      </c>
      <c r="H116" s="63">
        <v>0</v>
      </c>
      <c r="I116" s="63">
        <v>0</v>
      </c>
      <c r="J116" s="64">
        <v>0</v>
      </c>
      <c r="K116" s="64">
        <v>0</v>
      </c>
      <c r="L116" s="21">
        <v>0</v>
      </c>
      <c r="M116" s="65"/>
      <c r="N116" s="67">
        <v>35144</v>
      </c>
      <c r="O116" s="21">
        <v>0</v>
      </c>
      <c r="P116" s="21">
        <v>2</v>
      </c>
      <c r="Q116" s="21">
        <v>0</v>
      </c>
      <c r="R116" s="21">
        <v>0</v>
      </c>
      <c r="S116" s="21">
        <v>0</v>
      </c>
      <c r="T116" s="21">
        <f t="shared" si="1"/>
        <v>0</v>
      </c>
      <c r="U116" s="61">
        <v>0</v>
      </c>
      <c r="V116" s="12" t="s">
        <v>58</v>
      </c>
      <c r="W116" s="63">
        <v>0</v>
      </c>
      <c r="X116" s="21">
        <v>0</v>
      </c>
      <c r="Y116" s="21">
        <f>VLOOKUP(A116,'[2]2025 Alloc_Expend Sum'!$A$4:$AD$230,6,FALSE)</f>
        <v>0</v>
      </c>
      <c r="Z116" s="21">
        <v>0</v>
      </c>
      <c r="AA116" s="21">
        <v>0</v>
      </c>
      <c r="AB116" s="21">
        <v>0</v>
      </c>
      <c r="AC116" s="12" t="s">
        <v>294</v>
      </c>
    </row>
    <row r="117" spans="1:29" ht="16.5" x14ac:dyDescent="0.35">
      <c r="A117" s="12" t="s">
        <v>1467</v>
      </c>
      <c r="B117" s="61">
        <f>VLOOKUP(A117,[1]Sheet1!$A$1:$F$209,5,FALSE)</f>
        <v>-190208.17</v>
      </c>
      <c r="C117" s="21">
        <v>27433</v>
      </c>
      <c r="D117" s="61">
        <v>0</v>
      </c>
      <c r="E117" s="21">
        <v>0</v>
      </c>
      <c r="F117" s="21">
        <v>0</v>
      </c>
      <c r="G117" s="62">
        <v>0</v>
      </c>
      <c r="H117" s="63">
        <v>0</v>
      </c>
      <c r="I117" s="63">
        <v>0</v>
      </c>
      <c r="J117" s="64">
        <v>0</v>
      </c>
      <c r="K117" s="64">
        <v>0</v>
      </c>
      <c r="L117" s="70">
        <v>65703.350000000006</v>
      </c>
      <c r="M117" s="65"/>
      <c r="N117" s="67">
        <v>96582</v>
      </c>
      <c r="O117" s="21">
        <v>0</v>
      </c>
      <c r="P117" s="21">
        <v>1</v>
      </c>
      <c r="Q117" s="21">
        <v>0</v>
      </c>
      <c r="R117" s="21">
        <v>1</v>
      </c>
      <c r="S117" s="21">
        <v>0</v>
      </c>
      <c r="T117" s="21">
        <f t="shared" si="1"/>
        <v>-6.9335533846097768</v>
      </c>
      <c r="U117" s="61">
        <v>13796.720000000001</v>
      </c>
      <c r="V117" s="12" t="s">
        <v>58</v>
      </c>
      <c r="W117" s="63">
        <v>0</v>
      </c>
      <c r="X117" s="116" t="s">
        <v>3112</v>
      </c>
      <c r="Y117" s="21">
        <v>0</v>
      </c>
      <c r="Z117" s="21">
        <v>0</v>
      </c>
      <c r="AA117" s="21">
        <v>0</v>
      </c>
      <c r="AB117" s="21">
        <v>1</v>
      </c>
      <c r="AC117" s="12" t="s">
        <v>294</v>
      </c>
    </row>
    <row r="118" spans="1:29" ht="14.5" x14ac:dyDescent="0.35">
      <c r="A118" s="12" t="s">
        <v>1481</v>
      </c>
      <c r="B118" s="61">
        <f>VLOOKUP(A118,[1]Sheet1!$A$1:$F$209,5,FALSE)</f>
        <v>-74061.91</v>
      </c>
      <c r="C118" s="21">
        <v>27142</v>
      </c>
      <c r="D118" s="61">
        <v>0</v>
      </c>
      <c r="E118" s="21">
        <v>0</v>
      </c>
      <c r="F118" s="21">
        <v>0</v>
      </c>
      <c r="G118" s="62">
        <v>0</v>
      </c>
      <c r="H118" s="63">
        <v>0</v>
      </c>
      <c r="I118" s="63">
        <v>0</v>
      </c>
      <c r="J118" s="64">
        <v>0</v>
      </c>
      <c r="K118" s="64">
        <v>0</v>
      </c>
      <c r="L118" s="21">
        <v>0</v>
      </c>
      <c r="M118" s="65"/>
      <c r="N118" s="67">
        <v>105806</v>
      </c>
      <c r="O118" s="21">
        <v>0</v>
      </c>
      <c r="P118" s="21">
        <v>1</v>
      </c>
      <c r="Q118" s="21">
        <v>0</v>
      </c>
      <c r="R118" s="21">
        <v>0</v>
      </c>
      <c r="S118" s="21">
        <v>0</v>
      </c>
      <c r="T118" s="21">
        <f t="shared" si="1"/>
        <v>-2.7286828531427307</v>
      </c>
      <c r="U118" s="61">
        <v>21022.37</v>
      </c>
      <c r="V118" s="12" t="s">
        <v>57</v>
      </c>
      <c r="W118" s="63">
        <v>0</v>
      </c>
      <c r="X118" s="21">
        <v>0</v>
      </c>
      <c r="Y118" s="21">
        <f>VLOOKUP(A118,'[2]2025 Alloc_Expend Sum'!$A$4:$AD$230,6,FALSE)</f>
        <v>0</v>
      </c>
      <c r="Z118" s="21">
        <v>0</v>
      </c>
      <c r="AA118" s="21">
        <v>0</v>
      </c>
      <c r="AB118" s="21">
        <v>0</v>
      </c>
      <c r="AC118" s="12" t="s">
        <v>294</v>
      </c>
    </row>
    <row r="119" spans="1:29" ht="14.5" x14ac:dyDescent="0.35">
      <c r="A119" s="12" t="s">
        <v>1489</v>
      </c>
      <c r="B119" s="61">
        <f>VLOOKUP(A119,[1]Sheet1!$A$1:$F$209,5,FALSE)</f>
        <v>0</v>
      </c>
      <c r="C119" s="21">
        <v>15299</v>
      </c>
      <c r="D119" s="61">
        <v>0</v>
      </c>
      <c r="E119" s="21">
        <v>0</v>
      </c>
      <c r="F119" s="21">
        <v>0</v>
      </c>
      <c r="G119" s="62">
        <v>0</v>
      </c>
      <c r="H119" s="63">
        <v>0</v>
      </c>
      <c r="I119" s="63">
        <v>0</v>
      </c>
      <c r="J119" s="64">
        <v>0</v>
      </c>
      <c r="K119" s="64">
        <v>0</v>
      </c>
      <c r="L119" s="21">
        <v>0</v>
      </c>
      <c r="M119" s="65"/>
      <c r="N119" s="67">
        <v>7804</v>
      </c>
      <c r="O119" s="21">
        <v>0</v>
      </c>
      <c r="P119" s="21">
        <v>3</v>
      </c>
      <c r="Q119" s="21">
        <v>0</v>
      </c>
      <c r="R119" s="21">
        <v>0</v>
      </c>
      <c r="S119" s="21">
        <v>0</v>
      </c>
      <c r="T119" s="21">
        <f t="shared" si="1"/>
        <v>0</v>
      </c>
      <c r="U119" s="61">
        <v>0</v>
      </c>
      <c r="V119" s="12" t="s">
        <v>57</v>
      </c>
      <c r="W119" s="63">
        <v>0</v>
      </c>
      <c r="X119" s="21">
        <v>0</v>
      </c>
      <c r="Y119" s="21">
        <f>VLOOKUP(A119,'[2]2025 Alloc_Expend Sum'!$A$4:$AD$230,6,FALSE)</f>
        <v>0</v>
      </c>
      <c r="Z119" s="21">
        <v>0</v>
      </c>
      <c r="AA119" s="21">
        <v>0</v>
      </c>
      <c r="AB119" s="21">
        <v>0</v>
      </c>
      <c r="AC119" s="12" t="s">
        <v>3056</v>
      </c>
    </row>
    <row r="120" spans="1:29" s="74" customFormat="1" ht="14.5" x14ac:dyDescent="0.35">
      <c r="A120" s="68" t="s">
        <v>1504</v>
      </c>
      <c r="B120" s="61">
        <f>VLOOKUP(A120,[1]Sheet1!$A$1:$F$209,5,FALSE)</f>
        <v>0</v>
      </c>
      <c r="C120" s="21">
        <v>65329</v>
      </c>
      <c r="D120" s="61">
        <v>0</v>
      </c>
      <c r="E120" s="21">
        <v>0</v>
      </c>
      <c r="F120" s="21">
        <v>0</v>
      </c>
      <c r="G120" s="62">
        <v>0.8329545454545455</v>
      </c>
      <c r="H120" s="63">
        <v>0.3827651515151515</v>
      </c>
      <c r="I120" s="63">
        <v>0</v>
      </c>
      <c r="J120" s="64">
        <v>0</v>
      </c>
      <c r="K120" s="14">
        <v>107463</v>
      </c>
      <c r="L120" s="18">
        <v>445870</v>
      </c>
      <c r="M120" s="71"/>
      <c r="N120" s="72">
        <v>47493</v>
      </c>
      <c r="O120" s="21">
        <v>0</v>
      </c>
      <c r="P120" s="73">
        <v>6</v>
      </c>
      <c r="Q120" s="73">
        <v>0</v>
      </c>
      <c r="R120" s="73">
        <v>0</v>
      </c>
      <c r="S120" s="73">
        <v>5</v>
      </c>
      <c r="T120" s="21">
        <f t="shared" si="1"/>
        <v>0</v>
      </c>
      <c r="U120" s="61">
        <v>0</v>
      </c>
      <c r="V120" s="12" t="s">
        <v>58</v>
      </c>
      <c r="W120" s="63">
        <v>0</v>
      </c>
      <c r="X120" s="21">
        <v>0</v>
      </c>
      <c r="Y120" s="21">
        <f>VLOOKUP(A120,'[2]2025 Alloc_Expend Sum'!$A$4:$AD$230,6,FALSE)</f>
        <v>0</v>
      </c>
      <c r="Z120" s="21">
        <v>0</v>
      </c>
      <c r="AA120" s="21">
        <v>3</v>
      </c>
      <c r="AB120" s="21">
        <v>2</v>
      </c>
      <c r="AC120" s="12" t="s">
        <v>3059</v>
      </c>
    </row>
    <row r="121" spans="1:29" s="74" customFormat="1" ht="14.5" x14ac:dyDescent="0.35">
      <c r="A121" s="68" t="s">
        <v>1532</v>
      </c>
      <c r="B121" s="61">
        <f>VLOOKUP(A121,[1]Sheet1!$A$1:$F$209,5,FALSE)</f>
        <v>0</v>
      </c>
      <c r="C121" s="21">
        <v>52751</v>
      </c>
      <c r="D121" s="61">
        <v>0</v>
      </c>
      <c r="E121" s="21">
        <v>0</v>
      </c>
      <c r="F121" s="21">
        <v>0</v>
      </c>
      <c r="G121" s="62">
        <v>0.28428030303030305</v>
      </c>
      <c r="H121" s="63">
        <v>0.8304924242424242</v>
      </c>
      <c r="I121" s="63">
        <v>0</v>
      </c>
      <c r="J121" s="64">
        <v>0</v>
      </c>
      <c r="K121" s="64">
        <v>1246629</v>
      </c>
      <c r="L121" s="14">
        <v>1439621</v>
      </c>
      <c r="M121" s="71"/>
      <c r="N121" s="72" t="s">
        <v>3058</v>
      </c>
      <c r="O121" s="21">
        <v>0</v>
      </c>
      <c r="P121" s="73">
        <v>5</v>
      </c>
      <c r="Q121" s="73">
        <v>1</v>
      </c>
      <c r="R121" s="73">
        <v>1</v>
      </c>
      <c r="S121" s="73">
        <v>3</v>
      </c>
      <c r="T121" s="21">
        <f t="shared" si="1"/>
        <v>0</v>
      </c>
      <c r="U121" s="61">
        <v>0</v>
      </c>
      <c r="V121" s="12" t="s">
        <v>57</v>
      </c>
      <c r="W121" s="63">
        <v>0</v>
      </c>
      <c r="X121" s="21">
        <v>0</v>
      </c>
      <c r="Y121" s="21">
        <f>VLOOKUP(A121,'[2]2025 Alloc_Expend Sum'!$A$4:$AD$230,6,FALSE)</f>
        <v>0</v>
      </c>
      <c r="Z121" s="21">
        <v>0</v>
      </c>
      <c r="AA121" s="21">
        <v>2</v>
      </c>
      <c r="AB121" s="21">
        <v>2</v>
      </c>
      <c r="AC121" s="12" t="s">
        <v>294</v>
      </c>
    </row>
    <row r="122" spans="1:29" ht="14.5" x14ac:dyDescent="0.35">
      <c r="A122" s="12" t="s">
        <v>1562</v>
      </c>
      <c r="B122" s="61">
        <f>VLOOKUP(A122,[1]Sheet1!$A$1:$F$209,5,FALSE)</f>
        <v>1435412.75</v>
      </c>
      <c r="C122" s="21">
        <v>58819</v>
      </c>
      <c r="D122" s="61">
        <v>-1071543.2600000016</v>
      </c>
      <c r="E122" s="21">
        <f>D122/N122</f>
        <v>-12.035754914073927</v>
      </c>
      <c r="F122" s="21">
        <v>0</v>
      </c>
      <c r="G122" s="62">
        <v>3.7604166666666665</v>
      </c>
      <c r="H122" s="63">
        <v>0</v>
      </c>
      <c r="I122" s="63">
        <v>0</v>
      </c>
      <c r="J122" s="64">
        <v>0</v>
      </c>
      <c r="K122" s="64">
        <v>2761994</v>
      </c>
      <c r="L122" s="14">
        <v>234407</v>
      </c>
      <c r="M122" s="65"/>
      <c r="N122" s="67">
        <v>89030</v>
      </c>
      <c r="O122" s="21">
        <v>0</v>
      </c>
      <c r="P122" s="21">
        <v>3</v>
      </c>
      <c r="Q122" s="21">
        <v>0</v>
      </c>
      <c r="R122" s="21">
        <v>0</v>
      </c>
      <c r="S122" s="21">
        <v>5</v>
      </c>
      <c r="T122" s="21">
        <f t="shared" si="1"/>
        <v>24.403895849980447</v>
      </c>
      <c r="U122" s="61">
        <v>0</v>
      </c>
      <c r="V122" s="12" t="s">
        <v>57</v>
      </c>
      <c r="W122" s="63">
        <v>0</v>
      </c>
      <c r="X122" s="21">
        <v>0</v>
      </c>
      <c r="Y122" s="21">
        <f>VLOOKUP(A122,'[2]2025 Alloc_Expend Sum'!$A$4:$AD$230,6,FALSE)</f>
        <v>0</v>
      </c>
      <c r="Z122" s="21">
        <v>0</v>
      </c>
      <c r="AA122" s="21">
        <v>3</v>
      </c>
      <c r="AB122" s="21">
        <v>2</v>
      </c>
      <c r="AC122" s="12" t="s">
        <v>294</v>
      </c>
    </row>
    <row r="123" spans="1:29" ht="14.5" x14ac:dyDescent="0.35">
      <c r="A123" s="12" t="s">
        <v>3113</v>
      </c>
      <c r="B123" s="61">
        <f>VLOOKUP(A123,[1]Sheet1!$A$1:$F$209,5,FALSE)</f>
        <v>0</v>
      </c>
      <c r="C123" s="21">
        <v>9370</v>
      </c>
      <c r="D123" s="61">
        <v>0</v>
      </c>
      <c r="E123" s="21">
        <v>0</v>
      </c>
      <c r="F123" s="21">
        <v>0</v>
      </c>
      <c r="G123" s="62">
        <v>0</v>
      </c>
      <c r="H123" s="63">
        <v>0</v>
      </c>
      <c r="I123" s="63">
        <v>0</v>
      </c>
      <c r="J123" s="64">
        <v>0</v>
      </c>
      <c r="K123" s="64">
        <v>0</v>
      </c>
      <c r="L123" s="21">
        <v>0</v>
      </c>
      <c r="M123" s="65"/>
      <c r="N123" s="67">
        <v>16589</v>
      </c>
      <c r="O123" s="21">
        <v>0</v>
      </c>
      <c r="P123" s="21">
        <v>0</v>
      </c>
      <c r="Q123" s="21">
        <v>0</v>
      </c>
      <c r="R123" s="21">
        <v>0</v>
      </c>
      <c r="S123" s="21">
        <v>0</v>
      </c>
      <c r="T123" s="21">
        <f t="shared" si="1"/>
        <v>0</v>
      </c>
      <c r="U123" s="61">
        <v>0</v>
      </c>
      <c r="V123" s="12" t="s">
        <v>57</v>
      </c>
      <c r="W123" s="63">
        <v>0</v>
      </c>
      <c r="X123" s="21">
        <v>0</v>
      </c>
      <c r="Y123" s="21">
        <f>VLOOKUP(A123,'[2]2025 Alloc_Expend Sum'!$A$4:$AD$230,6,FALSE)</f>
        <v>0</v>
      </c>
      <c r="Z123" s="21">
        <v>0</v>
      </c>
      <c r="AA123" s="21">
        <v>0</v>
      </c>
      <c r="AB123" s="21">
        <v>0</v>
      </c>
      <c r="AC123" s="12" t="s">
        <v>3056</v>
      </c>
    </row>
    <row r="124" spans="1:29" ht="14.5" x14ac:dyDescent="0.35">
      <c r="A124" s="12" t="s">
        <v>1584</v>
      </c>
      <c r="B124" s="61">
        <f>VLOOKUP(A124,[1]Sheet1!$A$1:$F$209,5,FALSE)</f>
        <v>1341026.4000000006</v>
      </c>
      <c r="C124" s="21">
        <v>33710</v>
      </c>
      <c r="D124" s="61">
        <v>0</v>
      </c>
      <c r="E124" s="21">
        <v>0</v>
      </c>
      <c r="F124" s="13">
        <v>0</v>
      </c>
      <c r="G124" s="62">
        <v>0</v>
      </c>
      <c r="H124" s="63">
        <v>0</v>
      </c>
      <c r="I124" s="63">
        <v>0</v>
      </c>
      <c r="J124" s="64">
        <v>0</v>
      </c>
      <c r="K124" s="64">
        <v>0</v>
      </c>
      <c r="L124" s="21">
        <v>0</v>
      </c>
      <c r="M124" s="65"/>
      <c r="N124" s="67">
        <v>141764</v>
      </c>
      <c r="O124" s="21">
        <v>1</v>
      </c>
      <c r="P124" s="21">
        <v>1</v>
      </c>
      <c r="Q124" s="21">
        <v>0</v>
      </c>
      <c r="R124" s="21">
        <v>0</v>
      </c>
      <c r="S124" s="21">
        <v>0</v>
      </c>
      <c r="T124" s="21">
        <f t="shared" si="1"/>
        <v>39.781263719964421</v>
      </c>
      <c r="U124" s="61">
        <v>0</v>
      </c>
      <c r="V124" s="12" t="s">
        <v>58</v>
      </c>
      <c r="W124" s="63">
        <v>0</v>
      </c>
      <c r="X124" s="21">
        <v>0</v>
      </c>
      <c r="Y124" s="21">
        <f>VLOOKUP(A124,'[2]2025 Alloc_Expend Sum'!$A$4:$AD$230,6,FALSE)</f>
        <v>0</v>
      </c>
      <c r="Z124" s="21">
        <v>0</v>
      </c>
      <c r="AA124" s="21">
        <v>0</v>
      </c>
      <c r="AB124" s="21">
        <v>0</v>
      </c>
      <c r="AC124" s="12" t="s">
        <v>294</v>
      </c>
    </row>
    <row r="125" spans="1:29" s="74" customFormat="1" ht="14.5" x14ac:dyDescent="0.35">
      <c r="A125" s="68" t="s">
        <v>1591</v>
      </c>
      <c r="B125" s="61">
        <f>VLOOKUP(A125,[1]Sheet1!$A$1:$F$209,5,FALSE)</f>
        <v>0</v>
      </c>
      <c r="C125" s="21">
        <v>4482</v>
      </c>
      <c r="D125" s="61">
        <v>-120657.31675676187</v>
      </c>
      <c r="E125" s="21">
        <f>D125/N125</f>
        <v>-8.7079472255168788</v>
      </c>
      <c r="F125" s="21">
        <v>0</v>
      </c>
      <c r="G125" s="62">
        <v>0</v>
      </c>
      <c r="H125" s="63">
        <v>2.6704545454545453E-2</v>
      </c>
      <c r="I125" s="63">
        <v>0</v>
      </c>
      <c r="J125" s="64">
        <v>0</v>
      </c>
      <c r="K125" s="64">
        <v>0</v>
      </c>
      <c r="L125" s="21">
        <v>144435</v>
      </c>
      <c r="M125" s="71"/>
      <c r="N125" s="72">
        <v>13856</v>
      </c>
      <c r="O125" s="21">
        <v>0</v>
      </c>
      <c r="P125" s="73">
        <v>0</v>
      </c>
      <c r="Q125" s="73">
        <v>0</v>
      </c>
      <c r="R125" s="21">
        <v>0</v>
      </c>
      <c r="S125" s="73">
        <v>3</v>
      </c>
      <c r="T125" s="21">
        <f t="shared" si="1"/>
        <v>0</v>
      </c>
      <c r="U125" s="61">
        <v>0</v>
      </c>
      <c r="V125" s="12" t="s">
        <v>57</v>
      </c>
      <c r="W125" s="63">
        <v>0</v>
      </c>
      <c r="X125" s="21">
        <v>0</v>
      </c>
      <c r="Y125" s="21">
        <f>VLOOKUP(A125,'[2]2025 Alloc_Expend Sum'!$A$4:$AD$230,6,FALSE)</f>
        <v>0</v>
      </c>
      <c r="Z125" s="21">
        <v>0</v>
      </c>
      <c r="AA125" s="21">
        <v>0</v>
      </c>
      <c r="AB125" s="21">
        <v>3</v>
      </c>
      <c r="AC125" s="12" t="s">
        <v>3056</v>
      </c>
    </row>
    <row r="126" spans="1:29" s="74" customFormat="1" ht="14.5" x14ac:dyDescent="0.35">
      <c r="A126" s="68" t="s">
        <v>1604</v>
      </c>
      <c r="B126" s="61">
        <f>VLOOKUP(A126,[1]Sheet1!$A$1:$F$209,5,FALSE)</f>
        <v>7147.56</v>
      </c>
      <c r="C126" s="21">
        <v>84417</v>
      </c>
      <c r="D126" s="61">
        <v>0</v>
      </c>
      <c r="E126" s="21">
        <v>0</v>
      </c>
      <c r="F126" s="21">
        <v>0</v>
      </c>
      <c r="G126" s="62">
        <v>3.8488636363636362</v>
      </c>
      <c r="H126" s="63">
        <v>1.1935606060606061</v>
      </c>
      <c r="I126" s="63">
        <v>0</v>
      </c>
      <c r="J126" s="64">
        <v>0</v>
      </c>
      <c r="K126" s="64">
        <v>7590884</v>
      </c>
      <c r="L126" s="64">
        <v>1033589</v>
      </c>
      <c r="M126" s="71"/>
      <c r="N126" s="72">
        <v>92581</v>
      </c>
      <c r="O126" s="21">
        <v>0</v>
      </c>
      <c r="P126" s="73">
        <v>17</v>
      </c>
      <c r="Q126" s="73">
        <v>1</v>
      </c>
      <c r="R126" s="21">
        <v>4</v>
      </c>
      <c r="S126" s="73">
        <v>8</v>
      </c>
      <c r="T126" s="21">
        <f t="shared" si="1"/>
        <v>8.4669675539287115E-2</v>
      </c>
      <c r="U126" s="61">
        <v>44874.3</v>
      </c>
      <c r="V126" s="12" t="s">
        <v>58</v>
      </c>
      <c r="W126" s="63">
        <v>0</v>
      </c>
      <c r="X126" s="21">
        <v>0</v>
      </c>
      <c r="Y126" s="21">
        <f>VLOOKUP(A126,'[2]2025 Alloc_Expend Sum'!$A$4:$AD$230,6,FALSE)</f>
        <v>0</v>
      </c>
      <c r="Z126" s="21">
        <v>0</v>
      </c>
      <c r="AA126" s="21">
        <v>9</v>
      </c>
      <c r="AB126" s="21">
        <v>3</v>
      </c>
      <c r="AC126" s="12" t="s">
        <v>294</v>
      </c>
    </row>
    <row r="127" spans="1:29" ht="14.5" x14ac:dyDescent="0.35">
      <c r="A127" s="12" t="s">
        <v>102</v>
      </c>
      <c r="B127" s="61">
        <f>VLOOKUP(A127,[1]Sheet1!$A$1:$F$209,5,FALSE)</f>
        <v>0</v>
      </c>
      <c r="C127" s="21">
        <v>65644</v>
      </c>
      <c r="D127" s="61">
        <v>0</v>
      </c>
      <c r="E127" s="21">
        <v>0</v>
      </c>
      <c r="F127" s="21">
        <v>0</v>
      </c>
      <c r="G127" s="62">
        <v>0</v>
      </c>
      <c r="H127" s="63">
        <v>0</v>
      </c>
      <c r="I127" s="63">
        <v>0</v>
      </c>
      <c r="J127" s="64">
        <v>0</v>
      </c>
      <c r="K127" s="64">
        <v>0</v>
      </c>
      <c r="L127" s="21">
        <v>0</v>
      </c>
      <c r="M127" s="65"/>
      <c r="N127" s="67">
        <v>101711</v>
      </c>
      <c r="O127" s="21">
        <v>0</v>
      </c>
      <c r="P127" s="21">
        <v>1</v>
      </c>
      <c r="Q127" s="21">
        <v>0</v>
      </c>
      <c r="R127" s="21">
        <v>0</v>
      </c>
      <c r="S127" s="21">
        <v>0</v>
      </c>
      <c r="T127" s="21">
        <f t="shared" si="1"/>
        <v>0</v>
      </c>
      <c r="U127" s="61">
        <v>0</v>
      </c>
      <c r="V127" s="12" t="s">
        <v>57</v>
      </c>
      <c r="W127" s="63">
        <v>0</v>
      </c>
      <c r="X127" s="21">
        <v>0</v>
      </c>
      <c r="Y127" s="21">
        <f>VLOOKUP(A127,'[2]2025 Alloc_Expend Sum'!$A$4:$AD$230,6,FALSE)</f>
        <v>0</v>
      </c>
      <c r="Z127" s="21">
        <v>0</v>
      </c>
      <c r="AA127" s="21">
        <v>0</v>
      </c>
      <c r="AB127" s="21">
        <v>0</v>
      </c>
      <c r="AC127" s="12" t="s">
        <v>3059</v>
      </c>
    </row>
    <row r="128" spans="1:29" s="74" customFormat="1" ht="14.5" x14ac:dyDescent="0.35">
      <c r="A128" s="68" t="s">
        <v>1711</v>
      </c>
      <c r="B128" s="61">
        <f>VLOOKUP(A128,[1]Sheet1!$A$1:$F$209,5,FALSE)</f>
        <v>0</v>
      </c>
      <c r="C128" s="21">
        <v>71041</v>
      </c>
      <c r="D128" s="61">
        <v>0</v>
      </c>
      <c r="E128" s="21">
        <v>0</v>
      </c>
      <c r="F128" s="21">
        <v>0</v>
      </c>
      <c r="G128" s="62">
        <v>0</v>
      </c>
      <c r="H128" s="63">
        <v>0</v>
      </c>
      <c r="I128" s="63">
        <v>0</v>
      </c>
      <c r="J128" s="64">
        <v>0</v>
      </c>
      <c r="K128" s="14">
        <v>764577</v>
      </c>
      <c r="L128" s="16">
        <v>482520.11</v>
      </c>
      <c r="M128" s="71"/>
      <c r="N128" s="72">
        <v>71772</v>
      </c>
      <c r="O128" s="21">
        <v>0</v>
      </c>
      <c r="P128" s="73">
        <v>4</v>
      </c>
      <c r="Q128" s="73">
        <v>1</v>
      </c>
      <c r="R128" s="21">
        <v>1</v>
      </c>
      <c r="S128" s="73">
        <v>2</v>
      </c>
      <c r="T128" s="21">
        <f t="shared" si="1"/>
        <v>0</v>
      </c>
      <c r="U128" s="61">
        <v>0</v>
      </c>
      <c r="V128" s="12" t="s">
        <v>58</v>
      </c>
      <c r="W128" s="63">
        <v>0</v>
      </c>
      <c r="X128" s="21">
        <v>0</v>
      </c>
      <c r="Y128" s="21">
        <f>VLOOKUP(A128,'[2]2025 Alloc_Expend Sum'!$A$4:$AD$230,6,FALSE)</f>
        <v>0</v>
      </c>
      <c r="Z128" s="21">
        <v>0</v>
      </c>
      <c r="AA128" s="21">
        <v>2</v>
      </c>
      <c r="AB128" s="21">
        <v>1</v>
      </c>
      <c r="AC128" s="12" t="s">
        <v>3059</v>
      </c>
    </row>
    <row r="129" spans="1:29" s="74" customFormat="1" ht="14.5" x14ac:dyDescent="0.35">
      <c r="A129" s="68" t="s">
        <v>1735</v>
      </c>
      <c r="B129" s="61">
        <f>VLOOKUP(A129,[1]Sheet1!$A$1:$F$209,5,FALSE)</f>
        <v>39633.759999999995</v>
      </c>
      <c r="C129" s="21">
        <v>51372</v>
      </c>
      <c r="D129" s="61">
        <v>0</v>
      </c>
      <c r="E129" s="21">
        <v>0</v>
      </c>
      <c r="F129" s="77">
        <v>0.48939393939393938</v>
      </c>
      <c r="G129" s="62">
        <v>0</v>
      </c>
      <c r="H129" s="63">
        <v>3.2196969696969696E-2</v>
      </c>
      <c r="I129" s="63">
        <v>0.14564393939393938</v>
      </c>
      <c r="J129" s="16">
        <v>735100.31</v>
      </c>
      <c r="K129" s="64">
        <v>0</v>
      </c>
      <c r="L129" s="21">
        <v>18998</v>
      </c>
      <c r="M129" s="71"/>
      <c r="N129" s="72" t="s">
        <v>3058</v>
      </c>
      <c r="O129" s="21">
        <v>0</v>
      </c>
      <c r="P129" s="73">
        <v>1</v>
      </c>
      <c r="Q129" s="73">
        <v>0</v>
      </c>
      <c r="R129" s="21">
        <v>0</v>
      </c>
      <c r="S129" s="73">
        <v>2</v>
      </c>
      <c r="T129" s="21">
        <f t="shared" si="1"/>
        <v>0.77150510005450434</v>
      </c>
      <c r="U129" s="61">
        <v>128637.56</v>
      </c>
      <c r="V129" s="12" t="s">
        <v>57</v>
      </c>
      <c r="W129" s="83">
        <v>0.14564393939393938</v>
      </c>
      <c r="X129" s="21">
        <v>0</v>
      </c>
      <c r="Y129" s="21">
        <f>VLOOKUP(A129,'[2]2025 Alloc_Expend Sum'!$A$4:$AD$230,6,FALSE)</f>
        <v>0</v>
      </c>
      <c r="Z129" s="21">
        <v>1</v>
      </c>
      <c r="AA129" s="21">
        <v>0</v>
      </c>
      <c r="AB129" s="21">
        <v>1</v>
      </c>
      <c r="AC129" s="12" t="s">
        <v>294</v>
      </c>
    </row>
    <row r="130" spans="1:29" s="74" customFormat="1" ht="14.5" x14ac:dyDescent="0.35">
      <c r="A130" s="68" t="s">
        <v>1749</v>
      </c>
      <c r="B130" s="61">
        <f>VLOOKUP(A130,[1]Sheet1!$A$1:$F$209,5,FALSE)</f>
        <v>1136.57</v>
      </c>
      <c r="C130" s="21">
        <v>47630</v>
      </c>
      <c r="D130" s="61">
        <v>0</v>
      </c>
      <c r="E130" s="21">
        <v>0</v>
      </c>
      <c r="F130" s="21">
        <v>0</v>
      </c>
      <c r="G130" s="62">
        <v>0</v>
      </c>
      <c r="H130" s="63">
        <v>0</v>
      </c>
      <c r="I130" s="63">
        <v>0</v>
      </c>
      <c r="J130" s="64">
        <v>0</v>
      </c>
      <c r="K130" s="64">
        <v>0</v>
      </c>
      <c r="L130" s="21">
        <v>0</v>
      </c>
      <c r="M130" s="71"/>
      <c r="N130" s="72">
        <v>59932</v>
      </c>
      <c r="O130" s="21">
        <v>0</v>
      </c>
      <c r="P130" s="73">
        <v>6</v>
      </c>
      <c r="Q130" s="73">
        <v>1</v>
      </c>
      <c r="R130" s="21">
        <v>0</v>
      </c>
      <c r="S130" s="73">
        <v>0</v>
      </c>
      <c r="T130" s="21">
        <f t="shared" si="1"/>
        <v>2.3862481629225277E-2</v>
      </c>
      <c r="U130" s="61">
        <v>890.44</v>
      </c>
      <c r="V130" t="s">
        <v>57</v>
      </c>
      <c r="W130" s="63">
        <v>0</v>
      </c>
      <c r="X130" s="21">
        <v>0</v>
      </c>
      <c r="Y130" s="21">
        <f>VLOOKUP(A130,'[2]2025 Alloc_Expend Sum'!$A$4:$AD$230,6,FALSE)</f>
        <v>0</v>
      </c>
      <c r="Z130" s="21">
        <v>0</v>
      </c>
      <c r="AA130" s="21">
        <v>0</v>
      </c>
      <c r="AB130" s="21">
        <v>0</v>
      </c>
      <c r="AC130" s="12" t="s">
        <v>294</v>
      </c>
    </row>
    <row r="131" spans="1:29" s="74" customFormat="1" ht="14.5" x14ac:dyDescent="0.35">
      <c r="A131" s="68" t="s">
        <v>1773</v>
      </c>
      <c r="B131" s="61">
        <f>VLOOKUP(A131,[1]Sheet1!$A$1:$F$209,5,FALSE)</f>
        <v>0</v>
      </c>
      <c r="C131" s="21">
        <v>64593</v>
      </c>
      <c r="D131" s="61">
        <v>0</v>
      </c>
      <c r="E131" s="21">
        <v>0</v>
      </c>
      <c r="F131" s="21">
        <v>0</v>
      </c>
      <c r="G131" s="62">
        <v>0</v>
      </c>
      <c r="H131" s="63">
        <v>0.19356060606060607</v>
      </c>
      <c r="I131" s="63">
        <v>0</v>
      </c>
      <c r="J131" s="64">
        <v>0</v>
      </c>
      <c r="K131" s="16">
        <v>627802.42000000004</v>
      </c>
      <c r="L131" s="76">
        <v>320932</v>
      </c>
      <c r="M131" s="71"/>
      <c r="N131" s="72" t="s">
        <v>3058</v>
      </c>
      <c r="O131" s="21">
        <v>0</v>
      </c>
      <c r="P131" s="73">
        <v>5</v>
      </c>
      <c r="Q131" s="73">
        <v>0</v>
      </c>
      <c r="R131" s="21">
        <v>0</v>
      </c>
      <c r="S131" s="73">
        <v>2</v>
      </c>
      <c r="T131" s="21">
        <f t="shared" si="1"/>
        <v>0</v>
      </c>
      <c r="U131" s="61">
        <v>0</v>
      </c>
      <c r="V131" s="12" t="s">
        <v>58</v>
      </c>
      <c r="W131" s="63">
        <v>0</v>
      </c>
      <c r="X131" s="21">
        <v>0</v>
      </c>
      <c r="Y131" s="21">
        <f>VLOOKUP(A131,'[2]2025 Alloc_Expend Sum'!$A$4:$AD$230,6,FALSE)</f>
        <v>0</v>
      </c>
      <c r="Z131" s="21">
        <v>0</v>
      </c>
      <c r="AA131" s="21">
        <v>1</v>
      </c>
      <c r="AB131" s="21">
        <v>1</v>
      </c>
      <c r="AC131" s="12" t="s">
        <v>3059</v>
      </c>
    </row>
    <row r="132" spans="1:29" ht="14.5" x14ac:dyDescent="0.35">
      <c r="A132" s="12" t="s">
        <v>3114</v>
      </c>
      <c r="B132" s="61">
        <f>VLOOKUP(A132,[1]Sheet1!$A$1:$F$209,5,FALSE)</f>
        <v>0</v>
      </c>
      <c r="C132" s="21">
        <v>6248</v>
      </c>
      <c r="D132" s="61">
        <v>-401212.82051035739</v>
      </c>
      <c r="E132" s="21">
        <f>D132/N132</f>
        <v>-27.149331473159926</v>
      </c>
      <c r="F132" s="21">
        <v>0</v>
      </c>
      <c r="G132" s="62">
        <v>0</v>
      </c>
      <c r="H132" s="63">
        <v>0</v>
      </c>
      <c r="I132" s="63">
        <v>0.1240530303030303</v>
      </c>
      <c r="J132" s="64">
        <v>0</v>
      </c>
      <c r="K132" s="64">
        <v>0</v>
      </c>
      <c r="L132" s="21">
        <v>0</v>
      </c>
      <c r="M132" s="65"/>
      <c r="N132" s="67">
        <v>14778</v>
      </c>
      <c r="O132" s="21">
        <v>0</v>
      </c>
      <c r="P132" s="21">
        <v>1</v>
      </c>
      <c r="Q132" s="21">
        <v>0</v>
      </c>
      <c r="R132" s="21">
        <v>0</v>
      </c>
      <c r="S132" s="21">
        <v>0</v>
      </c>
      <c r="T132" s="21">
        <f t="shared" si="1"/>
        <v>0</v>
      </c>
      <c r="U132" s="61">
        <v>0</v>
      </c>
      <c r="V132" s="12" t="s">
        <v>57</v>
      </c>
      <c r="W132" s="63">
        <v>0</v>
      </c>
      <c r="X132" s="21">
        <v>0</v>
      </c>
      <c r="Y132" s="21">
        <f>VLOOKUP(A132,'[2]2025 Alloc_Expend Sum'!$A$4:$AD$230,6,FALSE)</f>
        <v>0</v>
      </c>
      <c r="Z132" s="21">
        <v>0</v>
      </c>
      <c r="AA132" s="21">
        <v>0</v>
      </c>
      <c r="AB132" s="21">
        <v>0</v>
      </c>
      <c r="AC132" s="12" t="s">
        <v>3059</v>
      </c>
    </row>
    <row r="133" spans="1:29" ht="14.5" x14ac:dyDescent="0.35">
      <c r="A133" s="12" t="s">
        <v>3115</v>
      </c>
      <c r="B133" s="61">
        <f>VLOOKUP(A133,[1]Sheet1!$A$1:$F$209,5,FALSE)</f>
        <v>0</v>
      </c>
      <c r="C133" s="21">
        <v>19117</v>
      </c>
      <c r="D133" s="61">
        <v>0</v>
      </c>
      <c r="E133" s="21">
        <v>0</v>
      </c>
      <c r="F133" s="21">
        <v>0</v>
      </c>
      <c r="G133" s="62">
        <v>0</v>
      </c>
      <c r="H133" s="63">
        <v>0</v>
      </c>
      <c r="I133" s="63">
        <v>0</v>
      </c>
      <c r="J133" s="64">
        <v>0</v>
      </c>
      <c r="K133" s="64">
        <v>0</v>
      </c>
      <c r="L133" s="21">
        <v>0</v>
      </c>
      <c r="M133" s="65"/>
      <c r="N133" s="67">
        <v>60086</v>
      </c>
      <c r="O133" s="21">
        <v>0</v>
      </c>
      <c r="P133" s="21">
        <v>0</v>
      </c>
      <c r="Q133" s="21">
        <v>0</v>
      </c>
      <c r="R133" s="21">
        <v>0</v>
      </c>
      <c r="S133" s="21">
        <v>0</v>
      </c>
      <c r="T133" s="21">
        <f t="shared" si="1"/>
        <v>0</v>
      </c>
      <c r="U133" s="61">
        <v>0</v>
      </c>
      <c r="V133" s="12" t="s">
        <v>58</v>
      </c>
      <c r="W133" s="63">
        <v>0</v>
      </c>
      <c r="X133" s="21">
        <v>0</v>
      </c>
      <c r="Y133" s="21">
        <f>VLOOKUP(A133,'[2]2025 Alloc_Expend Sum'!$A$4:$AD$230,6,FALSE)</f>
        <v>0</v>
      </c>
      <c r="Z133" s="21">
        <v>0</v>
      </c>
      <c r="AA133" s="21">
        <v>0</v>
      </c>
      <c r="AB133" s="21">
        <v>0</v>
      </c>
      <c r="AC133" s="12" t="s">
        <v>3056</v>
      </c>
    </row>
    <row r="134" spans="1:29" ht="14.5" x14ac:dyDescent="0.35">
      <c r="A134" s="12" t="s">
        <v>3116</v>
      </c>
      <c r="B134" s="61">
        <f>VLOOKUP(A134,[1]Sheet1!$A$1:$F$209,5,FALSE)</f>
        <v>0</v>
      </c>
      <c r="C134" s="21">
        <v>101</v>
      </c>
      <c r="D134" s="61">
        <v>0</v>
      </c>
      <c r="E134" s="21">
        <v>0</v>
      </c>
      <c r="F134" s="21">
        <v>0</v>
      </c>
      <c r="G134" s="62">
        <v>0</v>
      </c>
      <c r="H134" s="63">
        <v>0</v>
      </c>
      <c r="I134" s="63">
        <v>0</v>
      </c>
      <c r="J134" s="64">
        <v>0</v>
      </c>
      <c r="K134" s="64">
        <v>0</v>
      </c>
      <c r="L134" s="21">
        <v>0</v>
      </c>
      <c r="M134" s="65"/>
      <c r="N134" s="67">
        <v>75</v>
      </c>
      <c r="O134" s="21">
        <v>0</v>
      </c>
      <c r="P134" s="21">
        <v>0</v>
      </c>
      <c r="Q134" s="21">
        <v>0</v>
      </c>
      <c r="R134" s="21">
        <v>0</v>
      </c>
      <c r="S134" s="21">
        <v>0</v>
      </c>
      <c r="T134" s="21">
        <f t="shared" ref="T134:T197" si="2">B134/C134</f>
        <v>0</v>
      </c>
      <c r="U134" s="61">
        <v>0</v>
      </c>
      <c r="V134" s="12" t="s">
        <v>57</v>
      </c>
      <c r="W134" s="63">
        <v>0</v>
      </c>
      <c r="X134" s="21">
        <v>0</v>
      </c>
      <c r="Y134" s="21">
        <f>VLOOKUP(A134,'[2]2025 Alloc_Expend Sum'!$A$4:$AD$230,6,FALSE)</f>
        <v>0</v>
      </c>
      <c r="Z134" s="21">
        <v>0</v>
      </c>
      <c r="AA134" s="21">
        <v>0</v>
      </c>
      <c r="AB134" s="21">
        <v>0</v>
      </c>
      <c r="AC134" s="12" t="s">
        <v>3056</v>
      </c>
    </row>
    <row r="135" spans="1:29" s="74" customFormat="1" ht="14.5" x14ac:dyDescent="0.35">
      <c r="A135" s="68" t="s">
        <v>1816</v>
      </c>
      <c r="B135" s="61">
        <f>VLOOKUP(A135,[1]Sheet1!$A$1:$F$209,5,FALSE)</f>
        <v>0</v>
      </c>
      <c r="C135" s="21">
        <v>26747</v>
      </c>
      <c r="D135" s="61">
        <v>-11727.622707587434</v>
      </c>
      <c r="E135" s="21" t="s">
        <v>3054</v>
      </c>
      <c r="F135" s="21">
        <v>0</v>
      </c>
      <c r="G135" s="62">
        <v>4.3321969696969695</v>
      </c>
      <c r="H135" s="63">
        <v>1.1856060606060606</v>
      </c>
      <c r="I135" s="63">
        <v>0</v>
      </c>
      <c r="J135" s="64">
        <v>0</v>
      </c>
      <c r="K135" s="64">
        <v>1968983</v>
      </c>
      <c r="L135" s="64">
        <v>3649152</v>
      </c>
      <c r="M135" s="71"/>
      <c r="N135" s="72" t="s">
        <v>3058</v>
      </c>
      <c r="O135" s="73">
        <v>1</v>
      </c>
      <c r="P135" s="73">
        <v>14</v>
      </c>
      <c r="Q135" s="73">
        <v>1</v>
      </c>
      <c r="R135" s="21">
        <v>2</v>
      </c>
      <c r="S135" s="73">
        <v>10</v>
      </c>
      <c r="T135" s="21">
        <f t="shared" si="2"/>
        <v>0</v>
      </c>
      <c r="U135" s="61">
        <v>0</v>
      </c>
      <c r="V135" s="12" t="s">
        <v>58</v>
      </c>
      <c r="W135" s="63">
        <v>0</v>
      </c>
      <c r="X135" s="21">
        <v>0</v>
      </c>
      <c r="Y135" s="21">
        <f>VLOOKUP(A135,'[2]2025 Alloc_Expend Sum'!$A$4:$AD$230,6,FALSE)</f>
        <v>0</v>
      </c>
      <c r="Z135" s="21">
        <v>0</v>
      </c>
      <c r="AA135" s="21">
        <v>5</v>
      </c>
      <c r="AB135" s="21">
        <v>7</v>
      </c>
      <c r="AC135" s="12" t="s">
        <v>3059</v>
      </c>
    </row>
    <row r="136" spans="1:29" ht="14.5" x14ac:dyDescent="0.35">
      <c r="A136" s="12" t="s">
        <v>1907</v>
      </c>
      <c r="B136" s="61">
        <f>VLOOKUP(A136,[1]Sheet1!$A$1:$F$209,5,FALSE)</f>
        <v>0</v>
      </c>
      <c r="C136" s="21">
        <v>20682</v>
      </c>
      <c r="D136" s="61">
        <v>0</v>
      </c>
      <c r="E136" s="21">
        <v>0</v>
      </c>
      <c r="F136" s="21">
        <v>0</v>
      </c>
      <c r="G136" s="62">
        <v>0</v>
      </c>
      <c r="H136" s="63">
        <v>0.11193181818181819</v>
      </c>
      <c r="I136" s="63">
        <v>0</v>
      </c>
      <c r="J136" s="64">
        <v>0</v>
      </c>
      <c r="K136" s="64">
        <v>0</v>
      </c>
      <c r="L136" s="85">
        <v>210843.78</v>
      </c>
      <c r="M136" s="65"/>
      <c r="N136" s="67">
        <v>87319</v>
      </c>
      <c r="O136" s="21">
        <v>0</v>
      </c>
      <c r="P136" s="21">
        <v>1</v>
      </c>
      <c r="Q136" s="21">
        <v>0</v>
      </c>
      <c r="R136" s="21">
        <v>1</v>
      </c>
      <c r="S136" s="21">
        <v>0</v>
      </c>
      <c r="T136" s="21">
        <f t="shared" si="2"/>
        <v>0</v>
      </c>
      <c r="U136" s="61">
        <v>0</v>
      </c>
      <c r="V136" s="12" t="s">
        <v>58</v>
      </c>
      <c r="W136" s="63">
        <v>0</v>
      </c>
      <c r="X136" s="21">
        <v>0</v>
      </c>
      <c r="Y136" s="21">
        <f>VLOOKUP(A136,'[2]2025 Alloc_Expend Sum'!$A$4:$AD$230,6,FALSE)</f>
        <v>0</v>
      </c>
      <c r="Z136" s="21">
        <v>0</v>
      </c>
      <c r="AA136" s="21">
        <v>0</v>
      </c>
      <c r="AB136" s="21">
        <v>1</v>
      </c>
      <c r="AC136" s="12" t="s">
        <v>3059</v>
      </c>
    </row>
    <row r="137" spans="1:29" s="74" customFormat="1" ht="14.5" x14ac:dyDescent="0.35">
      <c r="A137" s="68" t="s">
        <v>1912</v>
      </c>
      <c r="B137" s="61">
        <f>VLOOKUP(A137,[1]Sheet1!$A$1:$F$209,5,FALSE)</f>
        <v>2550.02</v>
      </c>
      <c r="C137" s="21">
        <v>24178</v>
      </c>
      <c r="D137" s="61">
        <v>-305175.07963818125</v>
      </c>
      <c r="E137" s="21">
        <f>D137/N137</f>
        <v>-11.626603155980694</v>
      </c>
      <c r="F137" s="21">
        <v>0</v>
      </c>
      <c r="G137" s="62">
        <v>0</v>
      </c>
      <c r="H137" s="63">
        <v>0.67954545454545456</v>
      </c>
      <c r="I137" s="63">
        <v>0</v>
      </c>
      <c r="J137" s="64">
        <v>0</v>
      </c>
      <c r="K137" s="64">
        <v>0</v>
      </c>
      <c r="L137" s="21">
        <v>555541</v>
      </c>
      <c r="M137" s="71"/>
      <c r="N137" s="72">
        <v>26248</v>
      </c>
      <c r="O137" s="21">
        <v>0</v>
      </c>
      <c r="P137" s="73">
        <v>1</v>
      </c>
      <c r="Q137" s="73">
        <v>0</v>
      </c>
      <c r="R137" s="21">
        <v>0</v>
      </c>
      <c r="S137" s="73">
        <v>2</v>
      </c>
      <c r="T137" s="21">
        <f t="shared" si="2"/>
        <v>0.10546860782529573</v>
      </c>
      <c r="U137" s="61">
        <v>0</v>
      </c>
      <c r="V137" s="12" t="s">
        <v>58</v>
      </c>
      <c r="W137" s="63">
        <v>0</v>
      </c>
      <c r="X137" s="21">
        <v>0</v>
      </c>
      <c r="Y137" s="21">
        <f>VLOOKUP(A137,'[2]2025 Alloc_Expend Sum'!$A$4:$AD$230,6,FALSE)</f>
        <v>0</v>
      </c>
      <c r="Z137" s="21">
        <v>0</v>
      </c>
      <c r="AA137" s="21">
        <v>0</v>
      </c>
      <c r="AB137" s="21">
        <v>2</v>
      </c>
      <c r="AC137" s="12" t="s">
        <v>294</v>
      </c>
    </row>
    <row r="138" spans="1:29" s="74" customFormat="1" ht="14.5" x14ac:dyDescent="0.35">
      <c r="A138" s="68" t="s">
        <v>3117</v>
      </c>
      <c r="B138" s="61">
        <f>VLOOKUP(A138,[1]Sheet1!$A$1:$F$209,5,FALSE)</f>
        <v>0</v>
      </c>
      <c r="C138" s="21">
        <v>58461</v>
      </c>
      <c r="D138" s="61">
        <v>0</v>
      </c>
      <c r="E138" s="21">
        <v>0</v>
      </c>
      <c r="F138" s="21">
        <v>0</v>
      </c>
      <c r="G138" s="62">
        <v>0</v>
      </c>
      <c r="H138" s="63">
        <v>0.36685606060606063</v>
      </c>
      <c r="I138" s="63">
        <v>0</v>
      </c>
      <c r="J138" s="64">
        <v>0</v>
      </c>
      <c r="K138" s="64">
        <v>0</v>
      </c>
      <c r="L138" s="76">
        <v>111392.37</v>
      </c>
      <c r="M138" s="71"/>
      <c r="N138" s="72">
        <v>146894</v>
      </c>
      <c r="O138" s="21">
        <v>0</v>
      </c>
      <c r="P138" s="21">
        <v>1</v>
      </c>
      <c r="Q138" s="73">
        <v>0</v>
      </c>
      <c r="R138" s="21">
        <v>0</v>
      </c>
      <c r="S138" s="73">
        <v>1</v>
      </c>
      <c r="T138" s="21">
        <f t="shared" si="2"/>
        <v>0</v>
      </c>
      <c r="U138" s="61">
        <v>63869.73</v>
      </c>
      <c r="V138" s="12" t="s">
        <v>58</v>
      </c>
      <c r="W138" s="63">
        <v>0</v>
      </c>
      <c r="X138" s="21">
        <v>0</v>
      </c>
      <c r="Y138" s="21">
        <f>VLOOKUP(A138,'[2]2025 Alloc_Expend Sum'!$A$4:$AD$230,6,FALSE)</f>
        <v>0</v>
      </c>
      <c r="Z138" s="21">
        <v>0</v>
      </c>
      <c r="AA138" s="21">
        <v>0</v>
      </c>
      <c r="AB138" s="21">
        <v>1</v>
      </c>
      <c r="AC138" s="12" t="s">
        <v>67</v>
      </c>
    </row>
    <row r="139" spans="1:29" ht="14.5" x14ac:dyDescent="0.35">
      <c r="A139" s="12" t="s">
        <v>3118</v>
      </c>
      <c r="B139" s="61">
        <f>VLOOKUP(A139,[1]Sheet1!$A$1:$F$209,5,FALSE)</f>
        <v>0</v>
      </c>
      <c r="C139" s="21">
        <v>17836</v>
      </c>
      <c r="D139" s="61">
        <v>-81343.070343057159</v>
      </c>
      <c r="E139" s="21">
        <f>D139/N139</f>
        <v>-4.8655981781945901</v>
      </c>
      <c r="F139" s="21">
        <v>0</v>
      </c>
      <c r="G139" s="62">
        <v>0</v>
      </c>
      <c r="H139" s="63">
        <v>0</v>
      </c>
      <c r="I139" s="63">
        <v>0</v>
      </c>
      <c r="J139" s="64">
        <v>0</v>
      </c>
      <c r="K139" s="64">
        <v>0</v>
      </c>
      <c r="L139" s="21">
        <v>0</v>
      </c>
      <c r="M139" s="65"/>
      <c r="N139" s="67">
        <v>16718</v>
      </c>
      <c r="O139" s="21">
        <v>0</v>
      </c>
      <c r="P139" s="21">
        <v>0</v>
      </c>
      <c r="Q139" s="21">
        <v>0</v>
      </c>
      <c r="R139" s="21">
        <v>0</v>
      </c>
      <c r="S139" s="21">
        <v>0</v>
      </c>
      <c r="T139" s="21">
        <f t="shared" si="2"/>
        <v>0</v>
      </c>
      <c r="U139" s="61">
        <v>0</v>
      </c>
      <c r="V139" s="12" t="s">
        <v>57</v>
      </c>
      <c r="W139" s="63">
        <v>0</v>
      </c>
      <c r="X139" s="21">
        <v>0</v>
      </c>
      <c r="Y139" s="21">
        <f>VLOOKUP(A139,'[2]2025 Alloc_Expend Sum'!$A$4:$AD$230,6,FALSE)</f>
        <v>0</v>
      </c>
      <c r="Z139" s="21">
        <v>0</v>
      </c>
      <c r="AA139" s="21">
        <v>0</v>
      </c>
      <c r="AB139" s="21">
        <v>0</v>
      </c>
      <c r="AC139" s="12" t="s">
        <v>3056</v>
      </c>
    </row>
    <row r="140" spans="1:29" ht="14.5" x14ac:dyDescent="0.35">
      <c r="A140" s="12" t="s">
        <v>1934</v>
      </c>
      <c r="B140" s="61">
        <f>VLOOKUP(A140,[1]Sheet1!$A$1:$F$209,5,FALSE)</f>
        <v>36144.449999999997</v>
      </c>
      <c r="C140" s="21">
        <v>26096</v>
      </c>
      <c r="D140" s="61">
        <v>0</v>
      </c>
      <c r="E140" s="21">
        <v>0</v>
      </c>
      <c r="F140" s="21">
        <v>0</v>
      </c>
      <c r="G140" s="62">
        <v>0</v>
      </c>
      <c r="H140" s="63">
        <v>0</v>
      </c>
      <c r="I140" s="63">
        <v>0</v>
      </c>
      <c r="J140" s="64">
        <v>0</v>
      </c>
      <c r="K140" s="64">
        <v>0</v>
      </c>
      <c r="L140" s="21">
        <v>0</v>
      </c>
      <c r="M140" s="65"/>
      <c r="N140" s="67" t="s">
        <v>3058</v>
      </c>
      <c r="O140" s="21">
        <v>1</v>
      </c>
      <c r="P140" s="21">
        <v>1</v>
      </c>
      <c r="Q140" s="21">
        <v>0</v>
      </c>
      <c r="R140" s="21">
        <v>0</v>
      </c>
      <c r="S140" s="21">
        <v>0</v>
      </c>
      <c r="T140" s="21">
        <f t="shared" si="2"/>
        <v>1.385057096873084</v>
      </c>
      <c r="U140" s="61">
        <v>584.13</v>
      </c>
      <c r="V140" s="12" t="s">
        <v>58</v>
      </c>
      <c r="W140" s="63">
        <v>0</v>
      </c>
      <c r="X140" s="21">
        <v>0</v>
      </c>
      <c r="Y140" s="21">
        <f>VLOOKUP(A140,'[2]2025 Alloc_Expend Sum'!$A$4:$AD$230,6,FALSE)</f>
        <v>0</v>
      </c>
      <c r="Z140" s="21">
        <v>0</v>
      </c>
      <c r="AA140" s="21">
        <v>0</v>
      </c>
      <c r="AB140" s="21">
        <v>0</v>
      </c>
      <c r="AC140" s="12" t="s">
        <v>294</v>
      </c>
    </row>
    <row r="141" spans="1:29" s="74" customFormat="1" ht="14.5" x14ac:dyDescent="0.35">
      <c r="A141" s="68" t="s">
        <v>1944</v>
      </c>
      <c r="B141" s="61">
        <f>VLOOKUP(A141,[1]Sheet1!$A$1:$F$209,5,FALSE)</f>
        <v>63024.099999999911</v>
      </c>
      <c r="C141" s="21">
        <v>80769</v>
      </c>
      <c r="D141" s="61">
        <v>0</v>
      </c>
      <c r="E141" s="21">
        <v>0</v>
      </c>
      <c r="F141" s="21">
        <v>0</v>
      </c>
      <c r="G141" s="62">
        <v>0.65454545454545454</v>
      </c>
      <c r="H141" s="63">
        <v>2.4619318181818182</v>
      </c>
      <c r="I141" s="63">
        <v>0</v>
      </c>
      <c r="J141" s="64">
        <v>0</v>
      </c>
      <c r="K141" s="64">
        <v>477117.67</v>
      </c>
      <c r="L141" s="64">
        <v>1644613</v>
      </c>
      <c r="M141" s="71"/>
      <c r="N141" s="72">
        <v>21829</v>
      </c>
      <c r="O141" s="21">
        <v>0</v>
      </c>
      <c r="P141" s="73">
        <v>5</v>
      </c>
      <c r="Q141" s="73">
        <v>0</v>
      </c>
      <c r="R141" s="21">
        <v>2</v>
      </c>
      <c r="S141" s="73">
        <v>4</v>
      </c>
      <c r="T141" s="62">
        <f t="shared" si="2"/>
        <v>0.78030061038269527</v>
      </c>
      <c r="U141" s="61">
        <v>0</v>
      </c>
      <c r="V141" s="12" t="s">
        <v>58</v>
      </c>
      <c r="W141" s="63">
        <v>0</v>
      </c>
      <c r="X141" s="21">
        <v>0</v>
      </c>
      <c r="Y141" s="21">
        <f>VLOOKUP(A141,'[2]2025 Alloc_Expend Sum'!$A$4:$AD$230,6,FALSE)</f>
        <v>0</v>
      </c>
      <c r="Z141" s="21">
        <v>0</v>
      </c>
      <c r="AA141" s="21">
        <v>1</v>
      </c>
      <c r="AB141" s="21">
        <v>5</v>
      </c>
      <c r="AC141" s="12" t="s">
        <v>294</v>
      </c>
    </row>
    <row r="142" spans="1:29" ht="14.5" x14ac:dyDescent="0.35">
      <c r="A142" s="12" t="s">
        <v>1989</v>
      </c>
      <c r="B142" s="61">
        <f>VLOOKUP(A142,[1]Sheet1!$A$1:$F$209,5,FALSE)</f>
        <v>0</v>
      </c>
      <c r="C142" s="21">
        <v>17775</v>
      </c>
      <c r="D142" s="61">
        <v>-85801.205816117348</v>
      </c>
      <c r="E142" s="21">
        <f>D142/N142</f>
        <v>-8.1397595879060187</v>
      </c>
      <c r="F142" s="21">
        <v>0</v>
      </c>
      <c r="G142" s="62">
        <v>0</v>
      </c>
      <c r="H142" s="63">
        <v>0</v>
      </c>
      <c r="I142" s="63">
        <v>0</v>
      </c>
      <c r="J142" s="64">
        <v>0</v>
      </c>
      <c r="K142" s="64">
        <v>712172</v>
      </c>
      <c r="L142" s="21">
        <v>0</v>
      </c>
      <c r="M142" s="65"/>
      <c r="N142" s="16">
        <v>10541</v>
      </c>
      <c r="O142" s="21">
        <v>0</v>
      </c>
      <c r="P142" s="21">
        <v>1</v>
      </c>
      <c r="Q142" s="21">
        <v>0</v>
      </c>
      <c r="R142" s="21">
        <v>0</v>
      </c>
      <c r="S142" s="21">
        <v>1</v>
      </c>
      <c r="T142" s="21">
        <f t="shared" si="2"/>
        <v>0</v>
      </c>
      <c r="U142" s="61">
        <v>0</v>
      </c>
      <c r="V142" s="12" t="s">
        <v>57</v>
      </c>
      <c r="W142" s="63">
        <v>0</v>
      </c>
      <c r="X142" s="21">
        <v>0</v>
      </c>
      <c r="Y142" s="21">
        <f>VLOOKUP(A142,'[2]2025 Alloc_Expend Sum'!$A$4:$AD$230,6,FALSE)</f>
        <v>0</v>
      </c>
      <c r="Z142" s="21">
        <v>0</v>
      </c>
      <c r="AA142" s="21">
        <v>1</v>
      </c>
      <c r="AB142" s="21">
        <v>0</v>
      </c>
      <c r="AC142" s="12" t="s">
        <v>3056</v>
      </c>
    </row>
    <row r="143" spans="1:29" ht="14.5" x14ac:dyDescent="0.35">
      <c r="A143" s="12" t="s">
        <v>1992</v>
      </c>
      <c r="B143" s="61">
        <f>VLOOKUP(A143,[1]Sheet1!$A$1:$F$209,5,FALSE)</f>
        <v>617224.14999999944</v>
      </c>
      <c r="C143" s="21">
        <v>19091</v>
      </c>
      <c r="D143" s="61">
        <v>0</v>
      </c>
      <c r="E143" s="21">
        <v>0</v>
      </c>
      <c r="F143" s="77">
        <v>0.17613636363636365</v>
      </c>
      <c r="G143" s="62">
        <v>0</v>
      </c>
      <c r="H143" s="63">
        <v>0</v>
      </c>
      <c r="I143" s="63">
        <v>0</v>
      </c>
      <c r="J143" s="64">
        <v>872396.03</v>
      </c>
      <c r="K143" s="64">
        <v>0</v>
      </c>
      <c r="L143" s="21">
        <v>0</v>
      </c>
      <c r="M143" s="65"/>
      <c r="N143" s="67">
        <v>45745</v>
      </c>
      <c r="O143" s="21">
        <v>0</v>
      </c>
      <c r="P143" s="21">
        <v>0</v>
      </c>
      <c r="Q143" s="21">
        <v>0</v>
      </c>
      <c r="R143" s="21">
        <v>0</v>
      </c>
      <c r="S143" s="21">
        <v>1</v>
      </c>
      <c r="T143" s="21">
        <f t="shared" si="2"/>
        <v>32.330634854119715</v>
      </c>
      <c r="U143" s="61">
        <v>0</v>
      </c>
      <c r="V143" s="12" t="s">
        <v>57</v>
      </c>
      <c r="W143" s="78">
        <v>0.1240530303030303</v>
      </c>
      <c r="X143" s="21">
        <v>0</v>
      </c>
      <c r="Y143" s="21">
        <f>VLOOKUP(A143,'[2]2025 Alloc_Expend Sum'!$A$4:$AD$230,6,FALSE)</f>
        <v>0</v>
      </c>
      <c r="Z143" s="21">
        <v>1</v>
      </c>
      <c r="AA143" s="21">
        <v>0</v>
      </c>
      <c r="AB143" s="21">
        <v>0</v>
      </c>
      <c r="AC143" s="12" t="s">
        <v>294</v>
      </c>
    </row>
    <row r="144" spans="1:29" ht="14.5" x14ac:dyDescent="0.35">
      <c r="A144" s="12" t="s">
        <v>3119</v>
      </c>
      <c r="B144" s="61">
        <f>VLOOKUP(A144,[1]Sheet1!$A$1:$F$209,5,FALSE)</f>
        <v>0</v>
      </c>
      <c r="C144" s="21">
        <v>22498</v>
      </c>
      <c r="D144" s="61">
        <v>0</v>
      </c>
      <c r="E144" s="21">
        <v>0</v>
      </c>
      <c r="F144" s="21">
        <v>0</v>
      </c>
      <c r="G144" s="62">
        <v>0</v>
      </c>
      <c r="H144" s="63">
        <v>0</v>
      </c>
      <c r="I144" s="63">
        <v>0</v>
      </c>
      <c r="J144" s="64">
        <v>0</v>
      </c>
      <c r="K144" s="64">
        <v>0</v>
      </c>
      <c r="L144" s="21">
        <v>0</v>
      </c>
      <c r="M144" s="65"/>
      <c r="N144" s="67">
        <v>20927</v>
      </c>
      <c r="O144" s="21">
        <v>0</v>
      </c>
      <c r="P144" s="21">
        <v>0</v>
      </c>
      <c r="Q144" s="21">
        <v>0</v>
      </c>
      <c r="R144" s="21">
        <v>0</v>
      </c>
      <c r="S144" s="21">
        <v>0</v>
      </c>
      <c r="T144" s="21">
        <f t="shared" si="2"/>
        <v>0</v>
      </c>
      <c r="U144" s="61">
        <v>0</v>
      </c>
      <c r="V144" s="12" t="s">
        <v>57</v>
      </c>
      <c r="W144" s="63">
        <v>0</v>
      </c>
      <c r="X144" s="21">
        <v>0</v>
      </c>
      <c r="Y144" s="21">
        <f>VLOOKUP(A144,'[2]2025 Alloc_Expend Sum'!$A$4:$AD$230,6,FALSE)</f>
        <v>0</v>
      </c>
      <c r="Z144" s="21">
        <v>0</v>
      </c>
      <c r="AA144" s="21">
        <v>0</v>
      </c>
      <c r="AB144" s="21">
        <v>0</v>
      </c>
      <c r="AC144" s="12" t="s">
        <v>3056</v>
      </c>
    </row>
    <row r="145" spans="1:29" s="74" customFormat="1" ht="16.5" x14ac:dyDescent="0.35">
      <c r="A145" s="68" t="s">
        <v>2000</v>
      </c>
      <c r="B145" s="61">
        <f>VLOOKUP(A145,[1]Sheet1!$A$1:$F$209,5,FALSE)</f>
        <v>1105.3499999999999</v>
      </c>
      <c r="C145" s="21">
        <v>37996</v>
      </c>
      <c r="D145" s="61">
        <v>0</v>
      </c>
      <c r="E145" s="21">
        <v>0</v>
      </c>
      <c r="F145" s="21">
        <v>0</v>
      </c>
      <c r="G145" s="62">
        <v>2.9825757575757574</v>
      </c>
      <c r="H145" s="63">
        <v>0.9386363636363636</v>
      </c>
      <c r="I145" s="63">
        <v>0</v>
      </c>
      <c r="J145" s="64">
        <v>0</v>
      </c>
      <c r="K145" s="14">
        <v>1885357</v>
      </c>
      <c r="L145" s="21">
        <v>1000118</v>
      </c>
      <c r="M145" s="71"/>
      <c r="N145" s="72">
        <v>50063</v>
      </c>
      <c r="O145" s="21">
        <v>0</v>
      </c>
      <c r="P145" s="73">
        <v>7</v>
      </c>
      <c r="Q145" s="73">
        <v>1</v>
      </c>
      <c r="R145" s="73">
        <v>0</v>
      </c>
      <c r="S145" s="73">
        <v>6</v>
      </c>
      <c r="T145" s="21">
        <f t="shared" si="2"/>
        <v>2.909122012843457E-2</v>
      </c>
      <c r="U145" s="61">
        <v>17862.16</v>
      </c>
      <c r="V145" s="12" t="s">
        <v>58</v>
      </c>
      <c r="W145" s="63">
        <v>0</v>
      </c>
      <c r="X145" s="116" t="s">
        <v>3120</v>
      </c>
      <c r="Y145" s="21">
        <v>0</v>
      </c>
      <c r="Z145" s="21">
        <v>0</v>
      </c>
      <c r="AA145" s="21">
        <v>3</v>
      </c>
      <c r="AB145" s="21">
        <v>3</v>
      </c>
      <c r="AC145" s="12" t="s">
        <v>294</v>
      </c>
    </row>
    <row r="146" spans="1:29" ht="16.5" x14ac:dyDescent="0.35">
      <c r="A146" s="12" t="s">
        <v>2049</v>
      </c>
      <c r="B146" s="61">
        <f>VLOOKUP(A146,[1]Sheet1!$A$1:$F$209,5,FALSE)</f>
        <v>78665.010000000009</v>
      </c>
      <c r="C146" s="21">
        <v>42077</v>
      </c>
      <c r="D146" s="61">
        <v>0</v>
      </c>
      <c r="E146" s="21">
        <v>0</v>
      </c>
      <c r="F146" s="21">
        <v>0</v>
      </c>
      <c r="G146" s="62">
        <v>0</v>
      </c>
      <c r="H146" s="63">
        <v>0</v>
      </c>
      <c r="I146" s="63">
        <v>0</v>
      </c>
      <c r="J146" s="64">
        <v>0</v>
      </c>
      <c r="K146" s="64">
        <v>0</v>
      </c>
      <c r="L146" s="21">
        <v>0</v>
      </c>
      <c r="M146" s="65"/>
      <c r="N146" s="67">
        <v>142783</v>
      </c>
      <c r="O146" s="21">
        <v>0</v>
      </c>
      <c r="P146" s="21">
        <v>4</v>
      </c>
      <c r="Q146" s="21">
        <v>0</v>
      </c>
      <c r="R146" s="21">
        <v>0</v>
      </c>
      <c r="S146" s="21">
        <v>0</v>
      </c>
      <c r="T146" s="21">
        <f t="shared" si="2"/>
        <v>1.8695489222140365</v>
      </c>
      <c r="U146" s="61">
        <v>70109.78</v>
      </c>
      <c r="V146" s="12" t="s">
        <v>57</v>
      </c>
      <c r="W146" s="63">
        <v>0</v>
      </c>
      <c r="X146" s="116" t="s">
        <v>3121</v>
      </c>
      <c r="Y146" s="21">
        <v>0</v>
      </c>
      <c r="Z146" s="21">
        <v>0</v>
      </c>
      <c r="AA146" s="21">
        <v>0</v>
      </c>
      <c r="AB146" s="21">
        <v>0</v>
      </c>
      <c r="AC146" s="12" t="s">
        <v>294</v>
      </c>
    </row>
    <row r="147" spans="1:29" s="74" customFormat="1" ht="16.5" x14ac:dyDescent="0.35">
      <c r="A147" s="68" t="s">
        <v>2060</v>
      </c>
      <c r="B147" s="61">
        <f>VLOOKUP(A147,[1]Sheet1!$A$1:$F$209,5,FALSE)</f>
        <v>642.46</v>
      </c>
      <c r="C147" s="21">
        <v>37722</v>
      </c>
      <c r="D147" s="61">
        <v>0</v>
      </c>
      <c r="E147" s="21">
        <v>0</v>
      </c>
      <c r="F147" s="21">
        <v>0</v>
      </c>
      <c r="G147" s="62">
        <v>1.7744318181818182</v>
      </c>
      <c r="H147" s="63">
        <v>1.0303030303030303</v>
      </c>
      <c r="I147" s="63">
        <v>0</v>
      </c>
      <c r="J147" s="64">
        <v>0</v>
      </c>
      <c r="K147" s="64">
        <v>1834029</v>
      </c>
      <c r="L147" s="14">
        <v>1446293</v>
      </c>
      <c r="M147" s="71"/>
      <c r="N147" s="72">
        <v>45270</v>
      </c>
      <c r="O147" s="21">
        <v>0</v>
      </c>
      <c r="P147" s="73">
        <v>9</v>
      </c>
      <c r="Q147" s="73">
        <v>1</v>
      </c>
      <c r="R147" s="73">
        <v>2</v>
      </c>
      <c r="S147" s="73">
        <v>6</v>
      </c>
      <c r="T147" s="62">
        <f t="shared" si="2"/>
        <v>1.7031440538677695E-2</v>
      </c>
      <c r="U147" s="61">
        <v>1932.26</v>
      </c>
      <c r="V147" s="12" t="s">
        <v>58</v>
      </c>
      <c r="W147" s="63">
        <v>0</v>
      </c>
      <c r="X147" s="116" t="s">
        <v>3120</v>
      </c>
      <c r="Y147" s="21">
        <v>0</v>
      </c>
      <c r="Z147" s="21">
        <v>0</v>
      </c>
      <c r="AA147" s="21">
        <v>3</v>
      </c>
      <c r="AB147" s="21">
        <v>5</v>
      </c>
      <c r="AC147" s="12" t="s">
        <v>294</v>
      </c>
    </row>
    <row r="148" spans="1:29" ht="14.5" x14ac:dyDescent="0.35">
      <c r="A148" s="12" t="s">
        <v>3122</v>
      </c>
      <c r="B148" s="61">
        <f>VLOOKUP(A148,[1]Sheet1!$A$1:$F$209,5,FALSE)</f>
        <v>0</v>
      </c>
      <c r="C148" s="21">
        <v>16824</v>
      </c>
      <c r="D148" s="61">
        <v>0</v>
      </c>
      <c r="E148" s="21">
        <v>0</v>
      </c>
      <c r="F148" s="21">
        <v>0</v>
      </c>
      <c r="G148" s="62">
        <v>0</v>
      </c>
      <c r="H148" s="63">
        <v>0</v>
      </c>
      <c r="I148" s="63">
        <v>0</v>
      </c>
      <c r="J148" s="64">
        <v>0</v>
      </c>
      <c r="K148" s="64">
        <v>0</v>
      </c>
      <c r="L148" s="21">
        <v>0</v>
      </c>
      <c r="M148" s="65"/>
      <c r="N148" s="67">
        <v>21631</v>
      </c>
      <c r="O148" s="21">
        <v>0</v>
      </c>
      <c r="P148" s="21">
        <v>0</v>
      </c>
      <c r="Q148" s="21">
        <v>0</v>
      </c>
      <c r="R148" s="21">
        <v>0</v>
      </c>
      <c r="S148" s="21">
        <v>0</v>
      </c>
      <c r="T148" s="21">
        <f t="shared" si="2"/>
        <v>0</v>
      </c>
      <c r="U148" s="61">
        <v>0</v>
      </c>
      <c r="V148" s="12" t="s">
        <v>57</v>
      </c>
      <c r="W148" s="63">
        <v>0</v>
      </c>
      <c r="X148" s="21">
        <v>0</v>
      </c>
      <c r="Y148" s="21">
        <f>VLOOKUP(A148,'[2]2025 Alloc_Expend Sum'!$A$4:$AD$230,6,FALSE)</f>
        <v>0</v>
      </c>
      <c r="Z148" s="21">
        <v>0</v>
      </c>
      <c r="AA148" s="21">
        <v>0</v>
      </c>
      <c r="AB148" s="21">
        <v>0</v>
      </c>
      <c r="AC148" s="12" t="s">
        <v>3056</v>
      </c>
    </row>
    <row r="149" spans="1:29" s="74" customFormat="1" ht="14.5" x14ac:dyDescent="0.35">
      <c r="A149" s="68" t="s">
        <v>3123</v>
      </c>
      <c r="B149" s="61">
        <f>VLOOKUP(A149,[1]Sheet1!$A$1:$F$209,5,FALSE)</f>
        <v>0</v>
      </c>
      <c r="C149" s="21">
        <v>849</v>
      </c>
      <c r="D149" s="61">
        <v>0</v>
      </c>
      <c r="E149" s="21">
        <v>0</v>
      </c>
      <c r="F149" s="21">
        <v>0</v>
      </c>
      <c r="G149" s="62">
        <v>0.29640151515151514</v>
      </c>
      <c r="H149" s="63">
        <v>1.1433712121212121</v>
      </c>
      <c r="I149" s="63">
        <v>0</v>
      </c>
      <c r="J149" s="64">
        <v>0</v>
      </c>
      <c r="K149" s="14">
        <v>170922.15</v>
      </c>
      <c r="L149" s="76">
        <v>560207.22</v>
      </c>
      <c r="M149" s="71"/>
      <c r="N149" s="72" t="s">
        <v>3058</v>
      </c>
      <c r="O149" s="21">
        <v>0</v>
      </c>
      <c r="P149" s="73">
        <v>0</v>
      </c>
      <c r="Q149" s="73">
        <v>0</v>
      </c>
      <c r="R149" s="73">
        <v>1</v>
      </c>
      <c r="S149" s="73">
        <v>1</v>
      </c>
      <c r="T149" s="21">
        <f t="shared" si="2"/>
        <v>0</v>
      </c>
      <c r="U149" s="61">
        <v>0</v>
      </c>
      <c r="V149" s="12" t="s">
        <v>58</v>
      </c>
      <c r="W149" s="63">
        <v>0</v>
      </c>
      <c r="X149" s="21">
        <v>0</v>
      </c>
      <c r="Y149" s="21">
        <f>VLOOKUP(A149,'[2]2025 Alloc_Expend Sum'!$A$4:$AD$230,6,FALSE)</f>
        <v>0</v>
      </c>
      <c r="Z149" s="21">
        <v>0</v>
      </c>
      <c r="AA149" s="21">
        <v>1</v>
      </c>
      <c r="AB149" s="21">
        <v>1</v>
      </c>
      <c r="AC149" s="12" t="s">
        <v>3059</v>
      </c>
    </row>
    <row r="150" spans="1:29" s="74" customFormat="1" ht="16.5" x14ac:dyDescent="0.35">
      <c r="A150" s="68" t="s">
        <v>2126</v>
      </c>
      <c r="B150" s="61">
        <f>VLOOKUP(A150,[1]Sheet1!$A$1:$F$209,5,FALSE)</f>
        <v>37870.240000000005</v>
      </c>
      <c r="C150" s="21">
        <v>782</v>
      </c>
      <c r="D150" s="61">
        <v>0</v>
      </c>
      <c r="E150" s="21">
        <v>0</v>
      </c>
      <c r="F150" s="82">
        <v>0.31401515151515152</v>
      </c>
      <c r="G150" s="62">
        <v>0</v>
      </c>
      <c r="H150" s="63">
        <v>0</v>
      </c>
      <c r="I150" s="63">
        <v>0.40303030303030302</v>
      </c>
      <c r="J150" s="16">
        <v>1018036.49</v>
      </c>
      <c r="K150" s="64">
        <v>0</v>
      </c>
      <c r="L150" s="76">
        <v>337684.67999999993</v>
      </c>
      <c r="M150" s="71"/>
      <c r="N150" s="72">
        <v>3375</v>
      </c>
      <c r="O150" s="21">
        <v>0</v>
      </c>
      <c r="P150" s="73">
        <v>4</v>
      </c>
      <c r="Q150" s="73">
        <v>0</v>
      </c>
      <c r="R150" s="73">
        <v>0</v>
      </c>
      <c r="S150" s="73">
        <v>2</v>
      </c>
      <c r="T150" s="21">
        <f t="shared" si="2"/>
        <v>48.427416879795402</v>
      </c>
      <c r="U150" s="61">
        <v>233143.4</v>
      </c>
      <c r="V150" s="12" t="s">
        <v>57</v>
      </c>
      <c r="W150" s="83">
        <v>0.40303030303030302</v>
      </c>
      <c r="X150" s="116" t="s">
        <v>3124</v>
      </c>
      <c r="Y150" s="21">
        <v>0</v>
      </c>
      <c r="Z150" s="21">
        <v>1</v>
      </c>
      <c r="AA150" s="21">
        <v>0</v>
      </c>
      <c r="AB150" s="21">
        <v>1</v>
      </c>
      <c r="AC150" s="12" t="s">
        <v>294</v>
      </c>
    </row>
    <row r="151" spans="1:29" ht="14.5" x14ac:dyDescent="0.35">
      <c r="A151" s="12" t="s">
        <v>2158</v>
      </c>
      <c r="B151" s="61">
        <f>VLOOKUP(A151,[1]Sheet1!$A$1:$F$209,5,FALSE)</f>
        <v>0</v>
      </c>
      <c r="C151" s="21">
        <v>4290</v>
      </c>
      <c r="D151" s="61">
        <v>0</v>
      </c>
      <c r="E151" s="21">
        <v>0</v>
      </c>
      <c r="F151" s="21">
        <v>0</v>
      </c>
      <c r="G151" s="62">
        <v>0</v>
      </c>
      <c r="H151" s="63">
        <v>0</v>
      </c>
      <c r="I151" s="63">
        <v>0</v>
      </c>
      <c r="J151" s="64">
        <v>0</v>
      </c>
      <c r="K151" s="64">
        <v>0</v>
      </c>
      <c r="L151" s="21">
        <v>0</v>
      </c>
      <c r="M151" s="65"/>
      <c r="N151" s="67">
        <v>9099</v>
      </c>
      <c r="O151" s="21">
        <v>0</v>
      </c>
      <c r="P151" s="21">
        <v>0</v>
      </c>
      <c r="Q151" s="21">
        <v>0</v>
      </c>
      <c r="R151" s="21">
        <v>0</v>
      </c>
      <c r="S151" s="21">
        <v>0</v>
      </c>
      <c r="T151" s="21">
        <f t="shared" si="2"/>
        <v>0</v>
      </c>
      <c r="U151" s="61">
        <v>0</v>
      </c>
      <c r="V151" s="12" t="s">
        <v>57</v>
      </c>
      <c r="W151" s="63">
        <v>0</v>
      </c>
      <c r="X151" s="21">
        <v>0</v>
      </c>
      <c r="Y151" s="21">
        <f>VLOOKUP(A151,'[2]2025 Alloc_Expend Sum'!$A$4:$AD$230,6,FALSE)</f>
        <v>0</v>
      </c>
      <c r="Z151" s="21">
        <v>0</v>
      </c>
      <c r="AA151" s="21">
        <v>0</v>
      </c>
      <c r="AB151" s="21">
        <v>0</v>
      </c>
      <c r="AC151" s="12" t="s">
        <v>3059</v>
      </c>
    </row>
    <row r="152" spans="1:29" ht="14.5" x14ac:dyDescent="0.35">
      <c r="A152" s="12" t="s">
        <v>3125</v>
      </c>
      <c r="B152" s="61">
        <f>VLOOKUP(A152,[1]Sheet1!$A$1:$F$209,5,FALSE)</f>
        <v>-175133.63</v>
      </c>
      <c r="C152" s="21">
        <v>19133</v>
      </c>
      <c r="D152" s="61">
        <v>0</v>
      </c>
      <c r="E152" s="21">
        <v>0</v>
      </c>
      <c r="F152" s="21">
        <v>0</v>
      </c>
      <c r="G152" s="62">
        <v>0</v>
      </c>
      <c r="H152" s="63">
        <v>0</v>
      </c>
      <c r="I152" s="63">
        <v>0</v>
      </c>
      <c r="J152" s="64">
        <v>0</v>
      </c>
      <c r="K152" s="64">
        <v>0</v>
      </c>
      <c r="L152" s="21">
        <v>0</v>
      </c>
      <c r="M152" s="65"/>
      <c r="N152" s="67">
        <v>76921</v>
      </c>
      <c r="O152" s="21">
        <v>0</v>
      </c>
      <c r="P152" s="21">
        <v>1</v>
      </c>
      <c r="Q152" s="21">
        <v>0</v>
      </c>
      <c r="R152" s="21">
        <v>0</v>
      </c>
      <c r="S152" s="21">
        <v>0</v>
      </c>
      <c r="T152" s="21">
        <f t="shared" si="2"/>
        <v>-9.1534850781372494</v>
      </c>
      <c r="U152" s="61">
        <v>0</v>
      </c>
      <c r="V152" s="12" t="s">
        <v>57</v>
      </c>
      <c r="W152" s="63">
        <v>0</v>
      </c>
      <c r="X152" s="21">
        <v>0</v>
      </c>
      <c r="Y152" s="21">
        <f>VLOOKUP(A152,'[2]2025 Alloc_Expend Sum'!$A$4:$AD$230,6,FALSE)</f>
        <v>0</v>
      </c>
      <c r="Z152" s="21">
        <v>0</v>
      </c>
      <c r="AA152" s="21">
        <v>0</v>
      </c>
      <c r="AB152" s="21">
        <v>0</v>
      </c>
      <c r="AC152" s="12" t="s">
        <v>294</v>
      </c>
    </row>
    <row r="153" spans="1:29" s="74" customFormat="1" ht="14.5" x14ac:dyDescent="0.35">
      <c r="A153" s="68" t="s">
        <v>49</v>
      </c>
      <c r="B153" s="61">
        <f>VLOOKUP(A153,[1]Sheet1!$A$1:$F$209,5,FALSE)</f>
        <v>15061.960000000001</v>
      </c>
      <c r="C153" s="21">
        <v>90975</v>
      </c>
      <c r="D153" s="61">
        <v>0</v>
      </c>
      <c r="E153" s="21">
        <v>0</v>
      </c>
      <c r="F153" s="21">
        <v>0</v>
      </c>
      <c r="G153" s="62">
        <v>0.42992424242424243</v>
      </c>
      <c r="H153" s="63">
        <v>7.7840909090909086E-2</v>
      </c>
      <c r="I153" s="63">
        <v>0</v>
      </c>
      <c r="J153" s="64">
        <v>0</v>
      </c>
      <c r="K153" s="86">
        <v>452721.68</v>
      </c>
      <c r="L153" s="76">
        <v>764173</v>
      </c>
      <c r="M153" s="71"/>
      <c r="N153" s="72">
        <v>204524</v>
      </c>
      <c r="O153" s="21">
        <v>0</v>
      </c>
      <c r="P153" s="73">
        <v>17</v>
      </c>
      <c r="Q153" s="73">
        <v>1</v>
      </c>
      <c r="R153" s="73">
        <v>1</v>
      </c>
      <c r="S153" s="73">
        <v>1</v>
      </c>
      <c r="T153" s="62">
        <f t="shared" si="2"/>
        <v>0.1655615278922781</v>
      </c>
      <c r="U153" s="61">
        <v>25577.89</v>
      </c>
      <c r="V153" s="12" t="s">
        <v>58</v>
      </c>
      <c r="W153" s="63">
        <v>0</v>
      </c>
      <c r="X153" s="21">
        <v>0</v>
      </c>
      <c r="Y153" s="21">
        <f>VLOOKUP(A153,'[2]2025 Alloc_Expend Sum'!$A$4:$AD$230,6,FALSE)</f>
        <v>0</v>
      </c>
      <c r="Z153" s="21">
        <v>0</v>
      </c>
      <c r="AA153" s="21">
        <v>1</v>
      </c>
      <c r="AB153" s="21">
        <v>1</v>
      </c>
      <c r="AC153" s="12" t="s">
        <v>294</v>
      </c>
    </row>
    <row r="154" spans="1:29" s="74" customFormat="1" ht="14.5" x14ac:dyDescent="0.35">
      <c r="A154" s="68" t="s">
        <v>2223</v>
      </c>
      <c r="B154" s="61">
        <f>VLOOKUP(A154,[1]Sheet1!$A$1:$F$209,5,FALSE)</f>
        <v>-160567.52999999994</v>
      </c>
      <c r="C154" s="21">
        <v>15627</v>
      </c>
      <c r="D154" s="61">
        <v>0</v>
      </c>
      <c r="E154" s="21">
        <v>0</v>
      </c>
      <c r="F154" s="21">
        <v>0</v>
      </c>
      <c r="G154" s="62">
        <v>0</v>
      </c>
      <c r="H154" s="63">
        <v>0</v>
      </c>
      <c r="I154" s="63">
        <v>0</v>
      </c>
      <c r="J154" s="64">
        <v>0</v>
      </c>
      <c r="K154" s="64">
        <v>0</v>
      </c>
      <c r="L154" s="21">
        <v>0</v>
      </c>
      <c r="M154" s="71"/>
      <c r="N154" s="72">
        <v>25706</v>
      </c>
      <c r="O154" s="21">
        <v>0</v>
      </c>
      <c r="P154" s="21">
        <v>0</v>
      </c>
      <c r="Q154" s="73">
        <v>0</v>
      </c>
      <c r="R154" s="73">
        <v>0</v>
      </c>
      <c r="S154" s="73">
        <v>0</v>
      </c>
      <c r="T154" s="21">
        <f t="shared" si="2"/>
        <v>-10.275006719139947</v>
      </c>
      <c r="U154" s="61">
        <v>0</v>
      </c>
      <c r="V154" s="12" t="s">
        <v>57</v>
      </c>
      <c r="W154" s="63">
        <v>0</v>
      </c>
      <c r="X154" s="21">
        <v>0</v>
      </c>
      <c r="Y154" s="21">
        <f>VLOOKUP(A154,'[2]2025 Alloc_Expend Sum'!$A$4:$AD$230,6,FALSE)</f>
        <v>0</v>
      </c>
      <c r="Z154" s="21">
        <v>0</v>
      </c>
      <c r="AA154" s="21">
        <v>0</v>
      </c>
      <c r="AB154" s="21">
        <v>0</v>
      </c>
      <c r="AC154" s="12" t="s">
        <v>294</v>
      </c>
    </row>
    <row r="155" spans="1:29" ht="14.5" x14ac:dyDescent="0.35">
      <c r="A155" s="12" t="s">
        <v>3126</v>
      </c>
      <c r="B155" s="61">
        <f>VLOOKUP(A155,[1]Sheet1!$A$1:$F$209,5,FALSE)</f>
        <v>0</v>
      </c>
      <c r="C155" s="21">
        <v>8647</v>
      </c>
      <c r="D155" s="61">
        <v>0</v>
      </c>
      <c r="E155" s="21">
        <v>0</v>
      </c>
      <c r="F155" s="21">
        <v>0</v>
      </c>
      <c r="G155" s="62">
        <v>0</v>
      </c>
      <c r="H155" s="63">
        <v>0</v>
      </c>
      <c r="I155" s="63">
        <v>0</v>
      </c>
      <c r="J155" s="64">
        <v>0</v>
      </c>
      <c r="K155" s="64">
        <v>0</v>
      </c>
      <c r="L155" s="21">
        <v>0</v>
      </c>
      <c r="M155" s="65"/>
      <c r="N155" s="67">
        <v>35909</v>
      </c>
      <c r="O155" s="21">
        <v>0</v>
      </c>
      <c r="P155" s="21">
        <v>0</v>
      </c>
      <c r="Q155" s="21">
        <v>0</v>
      </c>
      <c r="R155" s="21">
        <v>0</v>
      </c>
      <c r="S155" s="21">
        <v>0</v>
      </c>
      <c r="T155" s="21">
        <f t="shared" si="2"/>
        <v>0</v>
      </c>
      <c r="U155" s="61">
        <v>0</v>
      </c>
      <c r="V155" s="12" t="s">
        <v>57</v>
      </c>
      <c r="W155" s="63">
        <v>0</v>
      </c>
      <c r="X155" s="21">
        <v>0</v>
      </c>
      <c r="Y155" s="21">
        <f>VLOOKUP(A155,'[2]2025 Alloc_Expend Sum'!$A$4:$AD$230,6,FALSE)</f>
        <v>0</v>
      </c>
      <c r="Z155" s="21">
        <v>0</v>
      </c>
      <c r="AA155" s="21">
        <v>0</v>
      </c>
      <c r="AB155" s="21">
        <v>0</v>
      </c>
      <c r="AC155" s="12" t="s">
        <v>3056</v>
      </c>
    </row>
    <row r="156" spans="1:29" s="74" customFormat="1" ht="14.5" x14ac:dyDescent="0.35">
      <c r="A156" s="68" t="s">
        <v>2227</v>
      </c>
      <c r="B156" s="61">
        <f>VLOOKUP(A156,[1]Sheet1!$A$1:$F$209,5,FALSE)</f>
        <v>0</v>
      </c>
      <c r="C156" s="21">
        <v>18407</v>
      </c>
      <c r="D156" s="61">
        <v>0</v>
      </c>
      <c r="E156" s="21">
        <v>0</v>
      </c>
      <c r="F156" s="21">
        <v>0</v>
      </c>
      <c r="G156" s="62">
        <v>0</v>
      </c>
      <c r="H156" s="63">
        <v>0.17499999999999999</v>
      </c>
      <c r="I156" s="63">
        <v>0</v>
      </c>
      <c r="J156" s="64">
        <v>0</v>
      </c>
      <c r="K156" s="64">
        <v>0</v>
      </c>
      <c r="L156" s="76">
        <v>50549.49</v>
      </c>
      <c r="M156" s="71"/>
      <c r="N156" s="72">
        <v>79822</v>
      </c>
      <c r="O156" s="21">
        <v>0</v>
      </c>
      <c r="P156" s="73">
        <v>2</v>
      </c>
      <c r="Q156" s="73">
        <v>0</v>
      </c>
      <c r="R156" s="73">
        <v>0</v>
      </c>
      <c r="S156" s="73">
        <v>1</v>
      </c>
      <c r="T156" s="21">
        <f t="shared" si="2"/>
        <v>0</v>
      </c>
      <c r="U156" s="61">
        <v>0</v>
      </c>
      <c r="V156" s="12" t="s">
        <v>58</v>
      </c>
      <c r="W156" s="63">
        <v>0</v>
      </c>
      <c r="X156" s="21">
        <v>0</v>
      </c>
      <c r="Y156" s="21">
        <f>VLOOKUP(A156,'[2]2025 Alloc_Expend Sum'!$A$4:$AD$230,6,FALSE)</f>
        <v>0</v>
      </c>
      <c r="Z156" s="21">
        <v>0</v>
      </c>
      <c r="AA156" s="21">
        <v>0</v>
      </c>
      <c r="AB156" s="21">
        <v>1</v>
      </c>
      <c r="AC156" s="12" t="s">
        <v>294</v>
      </c>
    </row>
    <row r="157" spans="1:29" s="74" customFormat="1" ht="14.5" x14ac:dyDescent="0.35">
      <c r="A157" s="68" t="s">
        <v>2240</v>
      </c>
      <c r="B157" s="61">
        <f>VLOOKUP(A157,[1]Sheet1!$A$1:$F$209,5,FALSE)</f>
        <v>0</v>
      </c>
      <c r="C157" s="21">
        <v>20839</v>
      </c>
      <c r="D157" s="61">
        <v>0</v>
      </c>
      <c r="E157" s="21">
        <v>0</v>
      </c>
      <c r="F157" s="21">
        <v>0</v>
      </c>
      <c r="G157" s="62">
        <v>2.0562499999999999</v>
      </c>
      <c r="H157" s="63">
        <v>1.3518939393939393</v>
      </c>
      <c r="I157" s="63">
        <v>0</v>
      </c>
      <c r="J157" s="64">
        <v>0</v>
      </c>
      <c r="K157" s="64">
        <v>1552111</v>
      </c>
      <c r="L157" s="64">
        <v>1202309</v>
      </c>
      <c r="M157" s="71"/>
      <c r="N157" s="72" t="s">
        <v>3058</v>
      </c>
      <c r="O157" s="21">
        <v>0</v>
      </c>
      <c r="P157" s="73">
        <v>4</v>
      </c>
      <c r="Q157" s="73">
        <v>0</v>
      </c>
      <c r="R157" s="73">
        <v>0</v>
      </c>
      <c r="S157" s="73">
        <v>5</v>
      </c>
      <c r="T157" s="21">
        <f t="shared" si="2"/>
        <v>0</v>
      </c>
      <c r="U157" s="61">
        <v>0</v>
      </c>
      <c r="V157" s="12" t="s">
        <v>58</v>
      </c>
      <c r="W157" s="63">
        <v>0</v>
      </c>
      <c r="X157" s="21">
        <v>0</v>
      </c>
      <c r="Y157" s="21">
        <f>VLOOKUP(A157,'[2]2025 Alloc_Expend Sum'!$A$4:$AD$230,6,FALSE)</f>
        <v>0</v>
      </c>
      <c r="Z157" s="21">
        <v>0</v>
      </c>
      <c r="AA157" s="21">
        <v>2</v>
      </c>
      <c r="AB157" s="21">
        <v>3</v>
      </c>
      <c r="AC157" s="12" t="s">
        <v>3056</v>
      </c>
    </row>
    <row r="158" spans="1:29" ht="14.5" x14ac:dyDescent="0.35">
      <c r="A158" s="12" t="s">
        <v>2265</v>
      </c>
      <c r="B158" s="61">
        <f>VLOOKUP(A158,[1]Sheet1!$A$1:$F$209,5,FALSE)</f>
        <v>757641.46999999962</v>
      </c>
      <c r="C158" s="21">
        <v>5426</v>
      </c>
      <c r="D158" s="61">
        <v>-369097.02944543445</v>
      </c>
      <c r="E158" s="21">
        <f>D158/N158</f>
        <v>-14.108135060218427</v>
      </c>
      <c r="F158" s="17">
        <v>0</v>
      </c>
      <c r="G158" s="62">
        <v>0</v>
      </c>
      <c r="H158" s="63">
        <v>0</v>
      </c>
      <c r="I158" s="63">
        <v>0.17386363636363636</v>
      </c>
      <c r="J158" s="64">
        <v>1313340.01</v>
      </c>
      <c r="K158" s="64">
        <v>0</v>
      </c>
      <c r="L158" s="21">
        <v>0</v>
      </c>
      <c r="M158" s="65"/>
      <c r="N158" s="67">
        <v>26162</v>
      </c>
      <c r="O158" s="21">
        <v>0</v>
      </c>
      <c r="P158" s="21">
        <v>0</v>
      </c>
      <c r="Q158" s="21">
        <v>0</v>
      </c>
      <c r="R158" s="21">
        <v>0</v>
      </c>
      <c r="S158" s="21">
        <v>1</v>
      </c>
      <c r="T158" s="21">
        <f t="shared" si="2"/>
        <v>139.63167526723177</v>
      </c>
      <c r="U158" s="61">
        <v>-0.01</v>
      </c>
      <c r="V158" s="12" t="s">
        <v>57</v>
      </c>
      <c r="W158" s="78">
        <v>0.17386363636363636</v>
      </c>
      <c r="X158" s="21">
        <v>0</v>
      </c>
      <c r="Y158" s="21">
        <f>VLOOKUP(A158,'[2]2025 Alloc_Expend Sum'!$A$4:$AD$230,6,FALSE)</f>
        <v>0</v>
      </c>
      <c r="Z158" s="21">
        <v>1</v>
      </c>
      <c r="AA158" s="21">
        <v>0</v>
      </c>
      <c r="AB158" s="21">
        <v>0</v>
      </c>
      <c r="AC158" s="12" t="s">
        <v>294</v>
      </c>
    </row>
    <row r="159" spans="1:29" s="74" customFormat="1" ht="14.5" x14ac:dyDescent="0.35">
      <c r="A159" s="68" t="s">
        <v>2269</v>
      </c>
      <c r="B159" s="61">
        <f>VLOOKUP(A159,[1]Sheet1!$A$1:$F$209,5,FALSE)</f>
        <v>933282.97000000393</v>
      </c>
      <c r="C159" s="21">
        <v>111365</v>
      </c>
      <c r="D159" s="61">
        <v>-5663878.1999999881</v>
      </c>
      <c r="E159" s="21">
        <f>D159/N159</f>
        <v>-23.566891633240633</v>
      </c>
      <c r="F159" s="87">
        <v>4.5962121212121216</v>
      </c>
      <c r="G159" s="62">
        <v>0</v>
      </c>
      <c r="H159" s="63">
        <v>0.85151515151515156</v>
      </c>
      <c r="I159" s="63">
        <v>1.1106060606060606</v>
      </c>
      <c r="J159" s="64">
        <v>12482545</v>
      </c>
      <c r="K159" s="64">
        <v>0</v>
      </c>
      <c r="L159" s="21">
        <v>780527</v>
      </c>
      <c r="M159" s="71"/>
      <c r="N159" s="72">
        <v>240332</v>
      </c>
      <c r="O159" s="73">
        <v>4</v>
      </c>
      <c r="P159" s="73">
        <v>4</v>
      </c>
      <c r="Q159" s="73">
        <v>1</v>
      </c>
      <c r="R159" s="73">
        <v>1</v>
      </c>
      <c r="S159" s="73">
        <v>3</v>
      </c>
      <c r="T159" s="21">
        <f t="shared" si="2"/>
        <v>8.3803975216630349</v>
      </c>
      <c r="U159" s="61">
        <v>2482524.6999999997</v>
      </c>
      <c r="V159" s="12" t="s">
        <v>58</v>
      </c>
      <c r="W159" s="83">
        <v>1.1106060606060606</v>
      </c>
      <c r="X159" s="21">
        <v>0</v>
      </c>
      <c r="Y159" s="21">
        <f>VLOOKUP(A159,'[2]2025 Alloc_Expend Sum'!$A$4:$AD$230,6,FALSE)</f>
        <v>0</v>
      </c>
      <c r="Z159" s="21">
        <v>2</v>
      </c>
      <c r="AA159" s="21">
        <v>0</v>
      </c>
      <c r="AB159" s="21">
        <v>2</v>
      </c>
      <c r="AC159" s="12" t="s">
        <v>294</v>
      </c>
    </row>
    <row r="160" spans="1:29" s="74" customFormat="1" ht="16.5" x14ac:dyDescent="0.35">
      <c r="A160" s="68" t="s">
        <v>323</v>
      </c>
      <c r="B160" s="61">
        <f>VLOOKUP(A160,[1]Sheet1!$A$1:$F$209,5,FALSE)</f>
        <v>71191.609999999986</v>
      </c>
      <c r="C160" s="21">
        <v>50313</v>
      </c>
      <c r="D160" s="61">
        <v>0</v>
      </c>
      <c r="E160" s="21">
        <v>0</v>
      </c>
      <c r="F160" s="21">
        <v>0</v>
      </c>
      <c r="G160" s="62">
        <v>0</v>
      </c>
      <c r="H160" s="63">
        <v>0.48598484848484846</v>
      </c>
      <c r="I160" s="63">
        <v>0</v>
      </c>
      <c r="J160" s="64">
        <v>0</v>
      </c>
      <c r="K160" s="64">
        <v>0</v>
      </c>
      <c r="L160" s="64">
        <v>440314</v>
      </c>
      <c r="M160" s="71"/>
      <c r="N160" s="72">
        <v>163947</v>
      </c>
      <c r="O160" s="21">
        <v>0</v>
      </c>
      <c r="P160" s="73">
        <v>12</v>
      </c>
      <c r="Q160" s="73">
        <v>1</v>
      </c>
      <c r="R160" s="73">
        <v>0</v>
      </c>
      <c r="S160" s="73">
        <v>5</v>
      </c>
      <c r="T160" s="21">
        <f t="shared" si="2"/>
        <v>1.4149744598811438</v>
      </c>
      <c r="U160" s="61">
        <v>5580.8099999999995</v>
      </c>
      <c r="V160" s="12" t="s">
        <v>57</v>
      </c>
      <c r="W160" s="63">
        <v>0</v>
      </c>
      <c r="X160" s="116" t="s">
        <v>3127</v>
      </c>
      <c r="Y160" s="21">
        <v>0</v>
      </c>
      <c r="Z160" s="21">
        <v>0</v>
      </c>
      <c r="AA160" s="21">
        <v>0</v>
      </c>
      <c r="AB160" s="21">
        <v>5</v>
      </c>
      <c r="AC160" s="12" t="s">
        <v>294</v>
      </c>
    </row>
    <row r="161" spans="1:29" ht="14.5" x14ac:dyDescent="0.35">
      <c r="A161" s="12" t="s">
        <v>2374</v>
      </c>
      <c r="B161" s="61">
        <f>VLOOKUP(A161,[1]Sheet1!$A$1:$F$209,5,FALSE)</f>
        <v>0</v>
      </c>
      <c r="C161" s="21">
        <v>106359</v>
      </c>
      <c r="D161" s="61">
        <v>0</v>
      </c>
      <c r="E161" s="21">
        <v>0</v>
      </c>
      <c r="F161" s="21">
        <v>0</v>
      </c>
      <c r="G161" s="62">
        <v>0</v>
      </c>
      <c r="H161" s="63">
        <v>0</v>
      </c>
      <c r="I161" s="63">
        <v>0</v>
      </c>
      <c r="J161" s="64">
        <v>0</v>
      </c>
      <c r="K161" s="64">
        <v>0</v>
      </c>
      <c r="L161" s="21">
        <v>0</v>
      </c>
      <c r="M161" s="65"/>
      <c r="N161" s="67" t="s">
        <v>3058</v>
      </c>
      <c r="O161" s="21">
        <v>0</v>
      </c>
      <c r="P161" s="21">
        <v>3</v>
      </c>
      <c r="Q161" s="21">
        <v>0</v>
      </c>
      <c r="R161" s="21">
        <v>0</v>
      </c>
      <c r="S161" s="21">
        <v>0</v>
      </c>
      <c r="T161" s="21">
        <f t="shared" si="2"/>
        <v>0</v>
      </c>
      <c r="U161" s="61">
        <v>0</v>
      </c>
      <c r="V161" s="12" t="s">
        <v>57</v>
      </c>
      <c r="W161" s="63">
        <v>0</v>
      </c>
      <c r="X161" s="21">
        <v>0</v>
      </c>
      <c r="Y161" s="21">
        <f>VLOOKUP(A161,'[2]2025 Alloc_Expend Sum'!$A$4:$AD$230,6,FALSE)</f>
        <v>0</v>
      </c>
      <c r="Z161" s="21">
        <v>0</v>
      </c>
      <c r="AA161" s="21">
        <v>0</v>
      </c>
      <c r="AB161" s="21">
        <v>0</v>
      </c>
      <c r="AC161" s="12" t="s">
        <v>3059</v>
      </c>
    </row>
    <row r="162" spans="1:29" s="74" customFormat="1" ht="14.5" x14ac:dyDescent="0.35">
      <c r="A162" s="68" t="s">
        <v>3128</v>
      </c>
      <c r="B162" s="61">
        <f>VLOOKUP(A162,[1]Sheet1!$A$1:$F$209,5,FALSE)</f>
        <v>0</v>
      </c>
      <c r="C162" s="21">
        <v>12198</v>
      </c>
      <c r="D162" s="61">
        <v>0</v>
      </c>
      <c r="E162" s="21">
        <v>0</v>
      </c>
      <c r="F162" s="21">
        <v>0</v>
      </c>
      <c r="G162" s="62">
        <v>0</v>
      </c>
      <c r="H162" s="63">
        <v>0.10568181818181818</v>
      </c>
      <c r="I162" s="63">
        <v>0</v>
      </c>
      <c r="J162" s="64">
        <v>0</v>
      </c>
      <c r="K162" s="64">
        <v>0</v>
      </c>
      <c r="L162" s="14">
        <v>722923</v>
      </c>
      <c r="M162" s="71"/>
      <c r="N162" s="72">
        <v>28631</v>
      </c>
      <c r="O162" s="21">
        <v>0</v>
      </c>
      <c r="P162" s="73">
        <v>3</v>
      </c>
      <c r="Q162" s="73">
        <v>0</v>
      </c>
      <c r="R162" s="73">
        <v>0</v>
      </c>
      <c r="S162" s="73">
        <v>2</v>
      </c>
      <c r="T162" s="21">
        <f t="shared" si="2"/>
        <v>0</v>
      </c>
      <c r="U162" s="61">
        <v>0</v>
      </c>
      <c r="V162" s="12" t="s">
        <v>58</v>
      </c>
      <c r="W162" s="63">
        <v>0</v>
      </c>
      <c r="X162" s="21">
        <v>0</v>
      </c>
      <c r="Y162" s="21">
        <f>VLOOKUP(A162,'[2]2025 Alloc_Expend Sum'!$A$4:$AD$230,6,FALSE)</f>
        <v>0</v>
      </c>
      <c r="Z162" s="21">
        <v>0</v>
      </c>
      <c r="AA162" s="21">
        <v>0</v>
      </c>
      <c r="AB162" s="21">
        <v>2</v>
      </c>
      <c r="AC162" s="12" t="s">
        <v>3059</v>
      </c>
    </row>
    <row r="163" spans="1:29" ht="14.5" x14ac:dyDescent="0.35">
      <c r="A163" s="12" t="s">
        <v>2403</v>
      </c>
      <c r="B163" s="61">
        <f>VLOOKUP(A163,[1]Sheet1!$A$1:$F$209,5,FALSE)</f>
        <v>0</v>
      </c>
      <c r="C163" s="21">
        <v>74717</v>
      </c>
      <c r="D163" s="61">
        <v>0</v>
      </c>
      <c r="E163" s="21">
        <v>0</v>
      </c>
      <c r="F163" s="21">
        <v>0</v>
      </c>
      <c r="G163" s="62">
        <v>0</v>
      </c>
      <c r="H163" s="63">
        <v>1.7045454545454544E-2</v>
      </c>
      <c r="I163" s="63">
        <v>0</v>
      </c>
      <c r="J163" s="64">
        <v>0</v>
      </c>
      <c r="K163" s="64">
        <v>0</v>
      </c>
      <c r="L163" s="70">
        <v>86241.33</v>
      </c>
      <c r="M163" s="65"/>
      <c r="N163" s="67">
        <v>257290</v>
      </c>
      <c r="O163" s="21">
        <v>0</v>
      </c>
      <c r="P163" s="21">
        <v>5</v>
      </c>
      <c r="Q163" s="21">
        <v>0</v>
      </c>
      <c r="R163" s="21">
        <v>1</v>
      </c>
      <c r="S163" s="21">
        <v>0</v>
      </c>
      <c r="T163" s="21">
        <f t="shared" si="2"/>
        <v>0</v>
      </c>
      <c r="U163" s="61">
        <v>0</v>
      </c>
      <c r="V163" s="12" t="s">
        <v>57</v>
      </c>
      <c r="W163" s="63">
        <v>0</v>
      </c>
      <c r="X163" s="21">
        <v>0</v>
      </c>
      <c r="Y163" s="21">
        <f>VLOOKUP(A163,'[2]2025 Alloc_Expend Sum'!$A$4:$AD$230,6,FALSE)</f>
        <v>0</v>
      </c>
      <c r="Z163" s="21">
        <v>0</v>
      </c>
      <c r="AA163" s="21">
        <v>0</v>
      </c>
      <c r="AB163" s="21">
        <v>1</v>
      </c>
      <c r="AC163" s="12" t="s">
        <v>294</v>
      </c>
    </row>
    <row r="164" spans="1:29" s="74" customFormat="1" ht="14.5" x14ac:dyDescent="0.35">
      <c r="A164" s="68" t="s">
        <v>3129</v>
      </c>
      <c r="B164" s="61">
        <f>VLOOKUP(A164,[1]Sheet1!$A$1:$F$209,5,FALSE)</f>
        <v>0</v>
      </c>
      <c r="C164" s="21">
        <v>12236</v>
      </c>
      <c r="D164" s="61">
        <v>0</v>
      </c>
      <c r="E164" s="21">
        <v>0</v>
      </c>
      <c r="F164" s="21">
        <v>0</v>
      </c>
      <c r="G164" s="62">
        <v>0</v>
      </c>
      <c r="H164" s="63">
        <v>0.13636363636363635</v>
      </c>
      <c r="I164" s="63">
        <v>0</v>
      </c>
      <c r="J164" s="64">
        <v>0</v>
      </c>
      <c r="K164" s="64">
        <v>0</v>
      </c>
      <c r="L164" s="76">
        <v>75877.08</v>
      </c>
      <c r="M164" s="71"/>
      <c r="N164" s="72">
        <v>25858</v>
      </c>
      <c r="O164" s="21">
        <v>0</v>
      </c>
      <c r="P164" s="73">
        <v>0</v>
      </c>
      <c r="Q164" s="73">
        <v>1</v>
      </c>
      <c r="R164" s="73">
        <v>0</v>
      </c>
      <c r="S164" s="73">
        <v>1</v>
      </c>
      <c r="T164" s="21">
        <f t="shared" si="2"/>
        <v>0</v>
      </c>
      <c r="U164" s="61">
        <v>0</v>
      </c>
      <c r="V164" s="12" t="s">
        <v>57</v>
      </c>
      <c r="W164" s="63">
        <v>0</v>
      </c>
      <c r="X164" s="21">
        <v>0</v>
      </c>
      <c r="Y164" s="21">
        <f>VLOOKUP(A164,'[2]2025 Alloc_Expend Sum'!$A$4:$AD$230,6,FALSE)</f>
        <v>0</v>
      </c>
      <c r="Z164" s="21">
        <v>0</v>
      </c>
      <c r="AA164" s="21">
        <v>0</v>
      </c>
      <c r="AB164" s="21">
        <v>1</v>
      </c>
      <c r="AC164" s="12" t="s">
        <v>3056</v>
      </c>
    </row>
    <row r="165" spans="1:29" ht="14.5" x14ac:dyDescent="0.35">
      <c r="A165" s="12" t="s">
        <v>2435</v>
      </c>
      <c r="B165" s="61">
        <f>VLOOKUP(A165,[1]Sheet1!$A$1:$F$209,5,FALSE)</f>
        <v>0</v>
      </c>
      <c r="C165" s="21">
        <v>16862</v>
      </c>
      <c r="D165" s="61">
        <v>0</v>
      </c>
      <c r="E165" s="21">
        <v>0</v>
      </c>
      <c r="F165" s="21">
        <v>0</v>
      </c>
      <c r="G165" s="62">
        <v>0</v>
      </c>
      <c r="H165" s="63">
        <v>0</v>
      </c>
      <c r="I165" s="63">
        <v>0</v>
      </c>
      <c r="J165" s="64">
        <v>0</v>
      </c>
      <c r="K165" s="64">
        <v>0</v>
      </c>
      <c r="L165" s="21">
        <v>0</v>
      </c>
      <c r="M165" s="65"/>
      <c r="N165" s="67">
        <v>37166</v>
      </c>
      <c r="O165" s="21">
        <v>1</v>
      </c>
      <c r="P165" s="21">
        <v>0</v>
      </c>
      <c r="Q165" s="21">
        <v>0</v>
      </c>
      <c r="R165" s="21">
        <v>0</v>
      </c>
      <c r="S165" s="21">
        <v>0</v>
      </c>
      <c r="T165" s="21">
        <f t="shared" si="2"/>
        <v>0</v>
      </c>
      <c r="U165" s="61">
        <v>0</v>
      </c>
      <c r="V165" s="12" t="s">
        <v>57</v>
      </c>
      <c r="W165" s="63">
        <v>0</v>
      </c>
      <c r="X165" s="21">
        <v>0</v>
      </c>
      <c r="Y165" s="21">
        <f>VLOOKUP(A165,'[2]2025 Alloc_Expend Sum'!$A$4:$AD$230,6,FALSE)</f>
        <v>0</v>
      </c>
      <c r="Z165" s="21">
        <v>0</v>
      </c>
      <c r="AA165" s="21">
        <v>0</v>
      </c>
      <c r="AB165" s="21">
        <v>0</v>
      </c>
      <c r="AC165" s="12" t="s">
        <v>294</v>
      </c>
    </row>
    <row r="166" spans="1:29" ht="14.5" x14ac:dyDescent="0.35">
      <c r="A166" s="12" t="s">
        <v>2438</v>
      </c>
      <c r="B166" s="61">
        <f>VLOOKUP(A166,[1]Sheet1!$A$1:$F$209,5,FALSE)</f>
        <v>0</v>
      </c>
      <c r="C166" s="21">
        <v>6091</v>
      </c>
      <c r="D166" s="61">
        <v>0</v>
      </c>
      <c r="E166" s="21">
        <v>0</v>
      </c>
      <c r="F166" s="21">
        <v>0</v>
      </c>
      <c r="G166" s="62">
        <v>0</v>
      </c>
      <c r="H166" s="63">
        <v>0</v>
      </c>
      <c r="I166" s="63">
        <v>0</v>
      </c>
      <c r="J166" s="64">
        <v>0</v>
      </c>
      <c r="K166" s="64">
        <v>0</v>
      </c>
      <c r="L166" s="21">
        <v>0</v>
      </c>
      <c r="M166" s="65"/>
      <c r="N166" s="67">
        <v>28655</v>
      </c>
      <c r="O166" s="21">
        <v>0</v>
      </c>
      <c r="P166" s="21">
        <v>1</v>
      </c>
      <c r="Q166" s="21">
        <v>0</v>
      </c>
      <c r="R166" s="21">
        <v>0</v>
      </c>
      <c r="S166" s="21">
        <v>0</v>
      </c>
      <c r="T166" s="21">
        <f t="shared" si="2"/>
        <v>0</v>
      </c>
      <c r="U166" s="61">
        <v>0</v>
      </c>
      <c r="V166" s="12" t="s">
        <v>57</v>
      </c>
      <c r="W166" s="63">
        <v>0</v>
      </c>
      <c r="X166" s="21">
        <v>0</v>
      </c>
      <c r="Y166" s="21">
        <f>VLOOKUP(A166,'[2]2025 Alloc_Expend Sum'!$A$4:$AD$230,6,FALSE)</f>
        <v>0</v>
      </c>
      <c r="Z166" s="21">
        <v>0</v>
      </c>
      <c r="AA166" s="21">
        <v>0</v>
      </c>
      <c r="AB166" s="21">
        <v>0</v>
      </c>
      <c r="AC166" s="12" t="s">
        <v>3059</v>
      </c>
    </row>
    <row r="167" spans="1:29" ht="14.5" x14ac:dyDescent="0.35">
      <c r="A167" s="12" t="s">
        <v>3130</v>
      </c>
      <c r="B167" s="61">
        <f>VLOOKUP(A167,[1]Sheet1!$A$1:$F$209,5,FALSE)</f>
        <v>0</v>
      </c>
      <c r="C167" s="21">
        <v>7421</v>
      </c>
      <c r="D167" s="61">
        <v>0</v>
      </c>
      <c r="E167" s="21">
        <v>0</v>
      </c>
      <c r="F167" s="21">
        <v>0</v>
      </c>
      <c r="G167" s="62">
        <v>0</v>
      </c>
      <c r="H167" s="63">
        <v>0</v>
      </c>
      <c r="I167" s="63">
        <v>0</v>
      </c>
      <c r="J167" s="64">
        <v>0</v>
      </c>
      <c r="K167" s="64">
        <v>0</v>
      </c>
      <c r="L167" s="70">
        <v>131310.17000000001</v>
      </c>
      <c r="M167" s="65"/>
      <c r="N167" s="67">
        <v>15695</v>
      </c>
      <c r="O167" s="21">
        <v>0</v>
      </c>
      <c r="P167" s="21">
        <v>3</v>
      </c>
      <c r="Q167" s="21">
        <v>0</v>
      </c>
      <c r="R167" s="21">
        <v>0</v>
      </c>
      <c r="S167" s="21">
        <v>1</v>
      </c>
      <c r="T167" s="21">
        <f t="shared" si="2"/>
        <v>0</v>
      </c>
      <c r="U167" s="61">
        <v>0</v>
      </c>
      <c r="V167" s="12" t="s">
        <v>58</v>
      </c>
      <c r="W167" s="63">
        <v>0</v>
      </c>
      <c r="X167" s="21">
        <v>0</v>
      </c>
      <c r="Y167" s="21">
        <f>VLOOKUP(A167,'[2]2025 Alloc_Expend Sum'!$A$4:$AD$230,6,FALSE)</f>
        <v>0</v>
      </c>
      <c r="Z167" s="21">
        <v>0</v>
      </c>
      <c r="AA167" s="21">
        <v>0</v>
      </c>
      <c r="AB167" s="21">
        <v>1</v>
      </c>
      <c r="AC167" s="12" t="s">
        <v>3059</v>
      </c>
    </row>
    <row r="168" spans="1:29" s="74" customFormat="1" ht="16.5" x14ac:dyDescent="0.35">
      <c r="A168" s="68" t="s">
        <v>2451</v>
      </c>
      <c r="B168" s="61">
        <f>VLOOKUP(A168,[1]Sheet1!$A$1:$F$209,5,FALSE)</f>
        <v>0</v>
      </c>
      <c r="C168" s="21">
        <v>56321</v>
      </c>
      <c r="D168" s="61">
        <v>0</v>
      </c>
      <c r="E168" s="21">
        <v>0</v>
      </c>
      <c r="F168" s="21">
        <v>0</v>
      </c>
      <c r="G168" s="62">
        <v>0</v>
      </c>
      <c r="H168" s="63">
        <v>0</v>
      </c>
      <c r="I168" s="63">
        <v>0</v>
      </c>
      <c r="J168" s="64">
        <v>0</v>
      </c>
      <c r="K168" s="64">
        <v>0</v>
      </c>
      <c r="L168" s="20">
        <v>95321</v>
      </c>
      <c r="M168" s="71"/>
      <c r="N168" s="72">
        <v>64902</v>
      </c>
      <c r="O168" s="21">
        <v>0</v>
      </c>
      <c r="P168" s="73">
        <v>3</v>
      </c>
      <c r="Q168" s="73">
        <v>1</v>
      </c>
      <c r="R168" s="73">
        <v>0</v>
      </c>
      <c r="S168" s="73">
        <v>2</v>
      </c>
      <c r="T168" s="21">
        <f t="shared" si="2"/>
        <v>0</v>
      </c>
      <c r="U168" s="61">
        <v>984.65</v>
      </c>
      <c r="V168" s="12" t="s">
        <v>57</v>
      </c>
      <c r="W168" s="63">
        <v>0</v>
      </c>
      <c r="X168" s="116" t="s">
        <v>3070</v>
      </c>
      <c r="Y168" s="21">
        <v>0</v>
      </c>
      <c r="Z168" s="21">
        <v>0</v>
      </c>
      <c r="AA168" s="21">
        <v>0</v>
      </c>
      <c r="AB168">
        <v>0</v>
      </c>
      <c r="AC168" s="12" t="s">
        <v>294</v>
      </c>
    </row>
    <row r="169" spans="1:29" ht="14.5" x14ac:dyDescent="0.35">
      <c r="A169" s="12" t="s">
        <v>3131</v>
      </c>
      <c r="B169" s="61">
        <f>VLOOKUP(A169,[1]Sheet1!$A$1:$F$209,5,FALSE)</f>
        <v>0</v>
      </c>
      <c r="C169" s="21">
        <v>8934</v>
      </c>
      <c r="D169" s="61">
        <v>0</v>
      </c>
      <c r="E169" s="21">
        <v>0</v>
      </c>
      <c r="F169" s="13">
        <v>0</v>
      </c>
      <c r="G169" s="62">
        <v>0</v>
      </c>
      <c r="H169" s="63">
        <v>0</v>
      </c>
      <c r="I169" s="63">
        <v>0</v>
      </c>
      <c r="J169" s="64">
        <v>0</v>
      </c>
      <c r="K169" s="64">
        <v>0</v>
      </c>
      <c r="L169" s="21">
        <v>0</v>
      </c>
      <c r="M169" s="65"/>
      <c r="N169" s="67">
        <v>43570</v>
      </c>
      <c r="O169" s="21">
        <v>0</v>
      </c>
      <c r="P169" s="21">
        <v>1</v>
      </c>
      <c r="Q169" s="21">
        <v>0</v>
      </c>
      <c r="R169" s="21">
        <v>0</v>
      </c>
      <c r="S169" s="21">
        <v>0</v>
      </c>
      <c r="T169" s="21">
        <f t="shared" si="2"/>
        <v>0</v>
      </c>
      <c r="U169" s="61">
        <v>0</v>
      </c>
      <c r="V169" s="12" t="s">
        <v>58</v>
      </c>
      <c r="W169" s="63">
        <v>0</v>
      </c>
      <c r="X169" s="21">
        <v>0</v>
      </c>
      <c r="Y169" s="21">
        <f>VLOOKUP(A169,'[2]2025 Alloc_Expend Sum'!$A$4:$AD$230,6,FALSE)</f>
        <v>0</v>
      </c>
      <c r="Z169" s="21">
        <v>0</v>
      </c>
      <c r="AA169" s="21">
        <v>0</v>
      </c>
      <c r="AB169" s="21">
        <v>0</v>
      </c>
      <c r="AC169" s="12" t="s">
        <v>294</v>
      </c>
    </row>
    <row r="170" spans="1:29" ht="16.5" x14ac:dyDescent="0.35">
      <c r="A170" s="12" t="s">
        <v>2474</v>
      </c>
      <c r="B170" s="61">
        <f>VLOOKUP(A170,[1]Sheet1!$A$1:$F$209,5,FALSE)</f>
        <v>0</v>
      </c>
      <c r="C170" s="21">
        <v>31149</v>
      </c>
      <c r="D170" s="61">
        <v>0</v>
      </c>
      <c r="E170" s="21">
        <v>0</v>
      </c>
      <c r="F170" s="21">
        <v>0</v>
      </c>
      <c r="G170" s="62">
        <v>0</v>
      </c>
      <c r="H170" s="63">
        <v>0</v>
      </c>
      <c r="I170" s="63">
        <v>0</v>
      </c>
      <c r="J170" s="64">
        <v>0</v>
      </c>
      <c r="K170" s="64">
        <v>0</v>
      </c>
      <c r="L170" s="21">
        <v>0</v>
      </c>
      <c r="M170" s="65"/>
      <c r="N170" s="67">
        <v>145934</v>
      </c>
      <c r="O170" s="21">
        <v>4</v>
      </c>
      <c r="P170" s="21">
        <v>1</v>
      </c>
      <c r="Q170" s="21">
        <v>0</v>
      </c>
      <c r="R170" s="21">
        <v>0</v>
      </c>
      <c r="S170" s="21">
        <v>0</v>
      </c>
      <c r="T170" s="21">
        <f t="shared" si="2"/>
        <v>0</v>
      </c>
      <c r="U170" s="61">
        <v>8482.2999999999993</v>
      </c>
      <c r="V170" s="12" t="s">
        <v>58</v>
      </c>
      <c r="W170" s="63">
        <v>0</v>
      </c>
      <c r="X170" s="116" t="s">
        <v>3132</v>
      </c>
      <c r="Y170" s="21">
        <v>0</v>
      </c>
      <c r="Z170" s="21">
        <v>0</v>
      </c>
      <c r="AA170" s="21">
        <v>0</v>
      </c>
      <c r="AB170" s="21">
        <v>0</v>
      </c>
      <c r="AC170" s="12" t="s">
        <v>294</v>
      </c>
    </row>
    <row r="171" spans="1:29" ht="16.5" x14ac:dyDescent="0.35">
      <c r="A171" s="12" t="s">
        <v>3133</v>
      </c>
      <c r="B171" s="61">
        <f>VLOOKUP(A171,[1]Sheet1!$A$1:$F$209,5,FALSE)</f>
        <v>88521.42</v>
      </c>
      <c r="C171" s="21">
        <v>14443</v>
      </c>
      <c r="D171" s="61">
        <v>0</v>
      </c>
      <c r="E171" s="21">
        <v>0</v>
      </c>
      <c r="F171" s="21">
        <v>0</v>
      </c>
      <c r="G171" s="62">
        <v>0</v>
      </c>
      <c r="H171" s="63">
        <v>0</v>
      </c>
      <c r="I171" s="63">
        <v>0</v>
      </c>
      <c r="J171" s="64">
        <v>0</v>
      </c>
      <c r="K171" s="64">
        <v>0</v>
      </c>
      <c r="L171" s="21">
        <v>0</v>
      </c>
      <c r="M171" s="65"/>
      <c r="N171" s="67">
        <v>57158</v>
      </c>
      <c r="O171" s="21">
        <v>0</v>
      </c>
      <c r="P171" s="21">
        <v>2</v>
      </c>
      <c r="Q171" s="21">
        <v>0</v>
      </c>
      <c r="R171" s="21">
        <v>0</v>
      </c>
      <c r="S171" s="21">
        <v>0</v>
      </c>
      <c r="T171" s="21">
        <f t="shared" si="2"/>
        <v>6.1290189018901886</v>
      </c>
      <c r="U171" s="61">
        <v>574231.66</v>
      </c>
      <c r="V171" s="12" t="s">
        <v>57</v>
      </c>
      <c r="W171" s="63">
        <v>0</v>
      </c>
      <c r="X171" s="116" t="s">
        <v>3134</v>
      </c>
      <c r="Y171" s="21">
        <v>0</v>
      </c>
      <c r="Z171" s="21">
        <v>0</v>
      </c>
      <c r="AA171" s="21">
        <v>0</v>
      </c>
      <c r="AB171" s="21">
        <v>2</v>
      </c>
      <c r="AC171" s="12" t="s">
        <v>294</v>
      </c>
    </row>
    <row r="172" spans="1:29" ht="16.5" x14ac:dyDescent="0.35">
      <c r="A172" s="12" t="s">
        <v>2491</v>
      </c>
      <c r="B172" s="61">
        <f>VLOOKUP(A172,[1]Sheet1!$A$1:$F$209,5,FALSE)</f>
        <v>6466.3099999999995</v>
      </c>
      <c r="C172" s="21">
        <v>15593</v>
      </c>
      <c r="D172" s="61">
        <v>0</v>
      </c>
      <c r="E172" s="21">
        <v>0</v>
      </c>
      <c r="F172" s="21">
        <v>0</v>
      </c>
      <c r="G172" s="62">
        <v>0.69867424242424248</v>
      </c>
      <c r="H172" s="63">
        <v>0</v>
      </c>
      <c r="I172" s="63">
        <v>0</v>
      </c>
      <c r="J172" s="64">
        <v>0</v>
      </c>
      <c r="K172" s="14">
        <v>330052.02</v>
      </c>
      <c r="L172" s="70">
        <v>206643.13</v>
      </c>
      <c r="M172" s="65"/>
      <c r="N172" s="67">
        <v>27277</v>
      </c>
      <c r="O172" s="21">
        <v>0</v>
      </c>
      <c r="P172" s="21">
        <v>1</v>
      </c>
      <c r="Q172" s="21">
        <v>0</v>
      </c>
      <c r="R172" s="21">
        <v>1</v>
      </c>
      <c r="S172" s="21">
        <v>1</v>
      </c>
      <c r="T172" s="21">
        <f t="shared" si="2"/>
        <v>0.41469313153338033</v>
      </c>
      <c r="U172" s="61">
        <v>2875.13</v>
      </c>
      <c r="V172" s="12" t="s">
        <v>58</v>
      </c>
      <c r="W172" s="63">
        <v>0</v>
      </c>
      <c r="X172" s="116" t="s">
        <v>3065</v>
      </c>
      <c r="Y172" s="21">
        <v>0</v>
      </c>
      <c r="Z172" s="21">
        <v>0</v>
      </c>
      <c r="AA172" s="21">
        <v>1</v>
      </c>
      <c r="AB172" s="21">
        <v>1</v>
      </c>
      <c r="AC172" s="12" t="s">
        <v>294</v>
      </c>
    </row>
    <row r="173" spans="1:29" ht="14.5" x14ac:dyDescent="0.35">
      <c r="A173" s="12" t="s">
        <v>2501</v>
      </c>
      <c r="B173" s="61">
        <f>VLOOKUP(A173,[1]Sheet1!$A$1:$F$209,5,FALSE)</f>
        <v>52495.73</v>
      </c>
      <c r="C173" s="21">
        <v>5596</v>
      </c>
      <c r="D173" s="61">
        <v>0</v>
      </c>
      <c r="E173" s="21">
        <v>0</v>
      </c>
      <c r="F173" s="21">
        <v>0</v>
      </c>
      <c r="G173" s="62">
        <v>0</v>
      </c>
      <c r="H173" s="63">
        <v>0</v>
      </c>
      <c r="I173" s="63">
        <v>0</v>
      </c>
      <c r="J173" s="64">
        <v>0</v>
      </c>
      <c r="K173" s="64">
        <v>0</v>
      </c>
      <c r="L173" s="21">
        <v>0</v>
      </c>
      <c r="M173" s="65"/>
      <c r="N173" s="67">
        <v>1639</v>
      </c>
      <c r="O173" s="21">
        <v>2</v>
      </c>
      <c r="P173" s="21">
        <v>1</v>
      </c>
      <c r="Q173" s="21">
        <v>0</v>
      </c>
      <c r="R173" s="21">
        <v>0</v>
      </c>
      <c r="S173" s="21">
        <v>0</v>
      </c>
      <c r="T173" s="21">
        <f t="shared" si="2"/>
        <v>9.3809381701215155</v>
      </c>
      <c r="U173" s="61">
        <v>10012.039999999999</v>
      </c>
      <c r="V173" s="12" t="s">
        <v>57</v>
      </c>
      <c r="W173" s="63">
        <v>0</v>
      </c>
      <c r="X173" s="21">
        <v>0</v>
      </c>
      <c r="Y173" s="21">
        <f>VLOOKUP(A173,'[2]2025 Alloc_Expend Sum'!$A$4:$AD$230,6,FALSE)</f>
        <v>0</v>
      </c>
      <c r="Z173" s="21">
        <v>0</v>
      </c>
      <c r="AA173" s="21">
        <v>0</v>
      </c>
      <c r="AB173" s="21">
        <v>0</v>
      </c>
      <c r="AC173" s="12" t="s">
        <v>294</v>
      </c>
    </row>
    <row r="174" spans="1:29" s="74" customFormat="1" ht="14.5" x14ac:dyDescent="0.35">
      <c r="A174" s="68" t="s">
        <v>2508</v>
      </c>
      <c r="B174" s="61">
        <f>VLOOKUP(A174,[1]Sheet1!$A$1:$F$209,5,FALSE)</f>
        <v>0</v>
      </c>
      <c r="C174" s="21">
        <v>56200</v>
      </c>
      <c r="D174" s="61">
        <v>0</v>
      </c>
      <c r="E174" s="21">
        <v>0</v>
      </c>
      <c r="F174" s="21">
        <v>0</v>
      </c>
      <c r="G174" s="62">
        <v>0</v>
      </c>
      <c r="H174" s="63">
        <v>0.4</v>
      </c>
      <c r="I174" s="63">
        <v>0</v>
      </c>
      <c r="J174" s="64">
        <v>0</v>
      </c>
      <c r="K174" s="64">
        <v>0</v>
      </c>
      <c r="L174" s="76">
        <v>347588</v>
      </c>
      <c r="M174" s="71"/>
      <c r="N174" s="72" t="s">
        <v>3058</v>
      </c>
      <c r="O174" s="21">
        <v>0</v>
      </c>
      <c r="P174" s="73">
        <v>4</v>
      </c>
      <c r="Q174" s="73">
        <v>0</v>
      </c>
      <c r="R174" s="73">
        <v>0</v>
      </c>
      <c r="S174" s="73">
        <v>1</v>
      </c>
      <c r="T174" s="21">
        <f t="shared" si="2"/>
        <v>0</v>
      </c>
      <c r="U174" s="61">
        <v>0</v>
      </c>
      <c r="V174" s="12" t="s">
        <v>57</v>
      </c>
      <c r="W174" s="63">
        <v>0</v>
      </c>
      <c r="X174" s="21">
        <v>0</v>
      </c>
      <c r="Y174" s="21">
        <f>VLOOKUP(A174,'[2]2025 Alloc_Expend Sum'!$A$4:$AD$230,6,FALSE)</f>
        <v>0</v>
      </c>
      <c r="Z174" s="21">
        <v>0</v>
      </c>
      <c r="AA174" s="21">
        <v>0</v>
      </c>
      <c r="AB174" s="21">
        <v>1</v>
      </c>
      <c r="AC174" s="12" t="s">
        <v>3059</v>
      </c>
    </row>
    <row r="175" spans="1:29" ht="14.5" x14ac:dyDescent="0.35">
      <c r="A175" s="12" t="s">
        <v>3135</v>
      </c>
      <c r="B175" s="61">
        <f>VLOOKUP(A175,[1]Sheet1!$A$1:$F$209,5,FALSE)</f>
        <v>0</v>
      </c>
      <c r="C175" s="21">
        <v>15082</v>
      </c>
      <c r="D175" s="61">
        <v>-264530.63536244351</v>
      </c>
      <c r="E175" s="21">
        <f>D175/N175</f>
        <v>-3.635810098855691</v>
      </c>
      <c r="F175" s="21">
        <v>0</v>
      </c>
      <c r="G175" s="62">
        <v>0</v>
      </c>
      <c r="H175" s="63">
        <v>0</v>
      </c>
      <c r="I175" s="63">
        <v>0</v>
      </c>
      <c r="J175" s="64">
        <v>0</v>
      </c>
      <c r="K175" s="64">
        <v>0</v>
      </c>
      <c r="L175" s="21">
        <v>0</v>
      </c>
      <c r="M175" s="65"/>
      <c r="N175" s="67">
        <v>72757</v>
      </c>
      <c r="O175" s="21">
        <v>0</v>
      </c>
      <c r="P175" s="21">
        <v>0</v>
      </c>
      <c r="Q175" s="21">
        <v>0</v>
      </c>
      <c r="R175" s="21">
        <v>0</v>
      </c>
      <c r="S175" s="21">
        <v>0</v>
      </c>
      <c r="T175" s="21">
        <f t="shared" si="2"/>
        <v>0</v>
      </c>
      <c r="U175" s="61">
        <v>0</v>
      </c>
      <c r="V175" s="12" t="s">
        <v>57</v>
      </c>
      <c r="W175" s="63">
        <v>0</v>
      </c>
      <c r="X175" s="21">
        <v>0</v>
      </c>
      <c r="Y175" s="21">
        <f>VLOOKUP(A175,'[2]2025 Alloc_Expend Sum'!$A$4:$AD$230,6,FALSE)</f>
        <v>0</v>
      </c>
      <c r="Z175" s="21">
        <v>0</v>
      </c>
      <c r="AA175" s="21">
        <v>0</v>
      </c>
      <c r="AB175" s="21">
        <v>0</v>
      </c>
      <c r="AC175" s="12" t="s">
        <v>3059</v>
      </c>
    </row>
    <row r="176" spans="1:29" ht="16.5" x14ac:dyDescent="0.35">
      <c r="A176" s="12" t="s">
        <v>2524</v>
      </c>
      <c r="B176" s="61">
        <f>VLOOKUP(A176,[1]Sheet1!$A$1:$F$209,5,FALSE)</f>
        <v>112500.78</v>
      </c>
      <c r="C176" s="21">
        <v>62059</v>
      </c>
      <c r="D176" s="61">
        <v>0</v>
      </c>
      <c r="E176" s="21">
        <v>0</v>
      </c>
      <c r="F176" s="21">
        <v>0</v>
      </c>
      <c r="G176" s="62">
        <v>0</v>
      </c>
      <c r="H176" s="63">
        <v>0</v>
      </c>
      <c r="I176" s="63">
        <v>0</v>
      </c>
      <c r="J176" s="64">
        <v>0</v>
      </c>
      <c r="K176" s="64">
        <v>0</v>
      </c>
      <c r="L176" s="21">
        <v>0</v>
      </c>
      <c r="M176" s="65"/>
      <c r="N176" s="67">
        <v>69417</v>
      </c>
      <c r="O176" s="21">
        <v>0</v>
      </c>
      <c r="P176" s="21">
        <v>8</v>
      </c>
      <c r="Q176" s="21">
        <v>0</v>
      </c>
      <c r="R176" s="21">
        <v>0</v>
      </c>
      <c r="S176" s="21">
        <v>0</v>
      </c>
      <c r="T176" s="21">
        <f t="shared" si="2"/>
        <v>1.8128036223593678</v>
      </c>
      <c r="U176" s="61">
        <v>5858.79</v>
      </c>
      <c r="V176" s="12" t="s">
        <v>57</v>
      </c>
      <c r="W176" s="63">
        <v>0</v>
      </c>
      <c r="X176" s="116" t="s">
        <v>3136</v>
      </c>
      <c r="Y176" s="21">
        <v>0</v>
      </c>
      <c r="Z176" s="21">
        <v>0</v>
      </c>
      <c r="AA176" s="21">
        <v>0</v>
      </c>
      <c r="AB176" s="21">
        <v>0</v>
      </c>
      <c r="AC176" s="12" t="s">
        <v>294</v>
      </c>
    </row>
    <row r="177" spans="1:29" s="74" customFormat="1" ht="14.5" x14ac:dyDescent="0.35">
      <c r="A177" s="68" t="s">
        <v>2547</v>
      </c>
      <c r="B177" s="61">
        <f>VLOOKUP(A177,[1]Sheet1!$A$1:$F$209,5,FALSE)</f>
        <v>-421280.67</v>
      </c>
      <c r="C177" s="21">
        <v>75371</v>
      </c>
      <c r="D177" s="61">
        <v>0</v>
      </c>
      <c r="E177" s="21">
        <v>0</v>
      </c>
      <c r="F177" s="21">
        <v>0</v>
      </c>
      <c r="G177" s="62">
        <v>0</v>
      </c>
      <c r="H177" s="63">
        <v>1.3977272727272727</v>
      </c>
      <c r="I177" s="63">
        <v>0</v>
      </c>
      <c r="J177" s="64">
        <v>0</v>
      </c>
      <c r="K177" s="64">
        <v>0</v>
      </c>
      <c r="L177" s="76">
        <v>2307048.5099999998</v>
      </c>
      <c r="M177" s="71"/>
      <c r="N177" s="72">
        <v>257159</v>
      </c>
      <c r="O177" s="21">
        <v>0</v>
      </c>
      <c r="P177" s="73">
        <v>3</v>
      </c>
      <c r="Q177" s="73">
        <v>0</v>
      </c>
      <c r="R177" s="73">
        <v>0</v>
      </c>
      <c r="S177" s="73">
        <v>1</v>
      </c>
      <c r="T177" s="21">
        <f t="shared" si="2"/>
        <v>-5.5894265699008905</v>
      </c>
      <c r="U177" s="61">
        <v>0</v>
      </c>
      <c r="V177" s="12" t="s">
        <v>57</v>
      </c>
      <c r="W177" s="63">
        <v>0</v>
      </c>
      <c r="X177" s="21">
        <v>0</v>
      </c>
      <c r="Y177" s="21">
        <f>VLOOKUP(A177,'[2]2025 Alloc_Expend Sum'!$A$4:$AD$230,6,FALSE)</f>
        <v>0</v>
      </c>
      <c r="Z177" s="21">
        <v>0</v>
      </c>
      <c r="AA177" s="21">
        <v>0</v>
      </c>
      <c r="AB177" s="21">
        <v>1</v>
      </c>
      <c r="AC177" s="12" t="s">
        <v>294</v>
      </c>
    </row>
    <row r="178" spans="1:29" s="74" customFormat="1" ht="14.5" x14ac:dyDescent="0.35">
      <c r="A178" s="68" t="s">
        <v>1933</v>
      </c>
      <c r="B178" s="61">
        <f>VLOOKUP(A178,[1]Sheet1!$A$1:$F$209,5,FALSE)</f>
        <v>0</v>
      </c>
      <c r="C178" s="21">
        <v>31517</v>
      </c>
      <c r="D178" s="61">
        <v>0</v>
      </c>
      <c r="E178" s="21">
        <v>0</v>
      </c>
      <c r="F178" s="21">
        <v>0</v>
      </c>
      <c r="G178" s="62">
        <v>1.6960227272727273</v>
      </c>
      <c r="H178" s="63">
        <v>0</v>
      </c>
      <c r="I178" s="63">
        <v>0</v>
      </c>
      <c r="J178" s="64">
        <v>0</v>
      </c>
      <c r="K178" s="64">
        <v>1013046</v>
      </c>
      <c r="L178" s="20">
        <v>1702844</v>
      </c>
      <c r="M178" s="71"/>
      <c r="N178" s="72">
        <v>4725</v>
      </c>
      <c r="O178" s="21">
        <v>0</v>
      </c>
      <c r="P178" s="73">
        <v>7</v>
      </c>
      <c r="Q178" s="73">
        <v>1</v>
      </c>
      <c r="R178" s="73">
        <v>2</v>
      </c>
      <c r="S178" s="73">
        <v>3</v>
      </c>
      <c r="T178" s="21">
        <f t="shared" si="2"/>
        <v>0</v>
      </c>
      <c r="U178" s="61">
        <v>0</v>
      </c>
      <c r="V178" s="12" t="s">
        <v>58</v>
      </c>
      <c r="W178" s="63">
        <v>0</v>
      </c>
      <c r="X178" s="21">
        <v>0</v>
      </c>
      <c r="Y178" s="21">
        <f>VLOOKUP(A178,'[2]2025 Alloc_Expend Sum'!$A$4:$AD$230,6,FALSE)</f>
        <v>0</v>
      </c>
      <c r="Z178" s="21">
        <v>0</v>
      </c>
      <c r="AA178" s="21">
        <v>2</v>
      </c>
      <c r="AB178" s="21">
        <v>3</v>
      </c>
      <c r="AC178" s="12" t="s">
        <v>67</v>
      </c>
    </row>
    <row r="179" spans="1:29" ht="14.5" x14ac:dyDescent="0.35">
      <c r="A179" s="12" t="s">
        <v>3137</v>
      </c>
      <c r="B179" s="61">
        <f>VLOOKUP(A179,[1]Sheet1!$A$1:$F$209,5,FALSE)</f>
        <v>40832.94000000001</v>
      </c>
      <c r="C179" s="21">
        <v>38568</v>
      </c>
      <c r="D179" s="61">
        <v>0</v>
      </c>
      <c r="E179" s="21">
        <v>0</v>
      </c>
      <c r="F179" s="21">
        <v>0</v>
      </c>
      <c r="G179" s="62">
        <v>0</v>
      </c>
      <c r="H179" s="63">
        <v>0</v>
      </c>
      <c r="I179" s="63">
        <v>0</v>
      </c>
      <c r="J179" s="64">
        <v>0</v>
      </c>
      <c r="K179" s="64">
        <v>0</v>
      </c>
      <c r="L179" s="21">
        <v>0</v>
      </c>
      <c r="M179" s="65"/>
      <c r="N179" s="67">
        <v>31581</v>
      </c>
      <c r="O179" s="21">
        <v>0</v>
      </c>
      <c r="P179" s="21">
        <v>2</v>
      </c>
      <c r="Q179" s="21">
        <v>0</v>
      </c>
      <c r="R179" s="21">
        <v>0</v>
      </c>
      <c r="S179" s="21">
        <v>0</v>
      </c>
      <c r="T179" s="62">
        <f t="shared" si="2"/>
        <v>1.0587258867454887</v>
      </c>
      <c r="U179" s="61">
        <v>11302.64</v>
      </c>
      <c r="V179" s="12" t="s">
        <v>57</v>
      </c>
      <c r="W179" s="63">
        <v>0</v>
      </c>
      <c r="X179" s="21">
        <v>0</v>
      </c>
      <c r="Y179" s="21">
        <f>VLOOKUP(A179,'[2]2025 Alloc_Expend Sum'!$A$4:$AD$230,6,FALSE)</f>
        <v>0</v>
      </c>
      <c r="Z179" s="21">
        <v>0</v>
      </c>
      <c r="AA179" s="21">
        <v>0</v>
      </c>
      <c r="AB179" s="21">
        <v>0</v>
      </c>
      <c r="AC179" s="12" t="s">
        <v>294</v>
      </c>
    </row>
    <row r="180" spans="1:29" s="74" customFormat="1" ht="14.5" x14ac:dyDescent="0.35">
      <c r="A180" s="68" t="s">
        <v>2617</v>
      </c>
      <c r="B180" s="61">
        <f>VLOOKUP(A180,[1]Sheet1!$A$1:$F$209,5,FALSE)</f>
        <v>-7836.65</v>
      </c>
      <c r="C180" s="21">
        <v>10396</v>
      </c>
      <c r="D180" s="61">
        <v>0</v>
      </c>
      <c r="E180" s="21">
        <v>0</v>
      </c>
      <c r="F180" s="21">
        <v>0</v>
      </c>
      <c r="G180" s="62">
        <v>0</v>
      </c>
      <c r="H180" s="63">
        <v>0.22272727272727272</v>
      </c>
      <c r="I180" s="63">
        <v>0</v>
      </c>
      <c r="J180" s="64">
        <v>0</v>
      </c>
      <c r="K180" s="64">
        <v>0</v>
      </c>
      <c r="L180" s="76">
        <v>110094</v>
      </c>
      <c r="M180" s="71"/>
      <c r="N180" s="72">
        <v>22587</v>
      </c>
      <c r="O180" s="21">
        <v>0</v>
      </c>
      <c r="P180" s="73">
        <v>1</v>
      </c>
      <c r="Q180" s="73">
        <v>0</v>
      </c>
      <c r="R180" s="73">
        <v>0</v>
      </c>
      <c r="S180" s="73">
        <v>1</v>
      </c>
      <c r="T180" s="21">
        <f t="shared" si="2"/>
        <v>-0.75381396691035008</v>
      </c>
      <c r="U180" s="61">
        <v>0</v>
      </c>
      <c r="V180" s="12" t="s">
        <v>57</v>
      </c>
      <c r="W180" s="63">
        <v>0</v>
      </c>
      <c r="X180" s="21">
        <v>0</v>
      </c>
      <c r="Y180" s="21">
        <f>VLOOKUP(A180,'[2]2025 Alloc_Expend Sum'!$A$4:$AD$230,6,FALSE)</f>
        <v>0</v>
      </c>
      <c r="Z180" s="21">
        <v>0</v>
      </c>
      <c r="AA180" s="21">
        <v>0</v>
      </c>
      <c r="AB180" s="21">
        <v>1</v>
      </c>
      <c r="AC180" s="12" t="s">
        <v>294</v>
      </c>
    </row>
    <row r="181" spans="1:29" ht="14.5" x14ac:dyDescent="0.35">
      <c r="A181" s="12" t="s">
        <v>3138</v>
      </c>
      <c r="B181" s="61">
        <f>VLOOKUP(A181,[1]Sheet1!$A$1:$F$209,5,FALSE)</f>
        <v>0</v>
      </c>
      <c r="C181" s="21">
        <v>3089</v>
      </c>
      <c r="D181" s="61">
        <v>0</v>
      </c>
      <c r="E181" s="21">
        <v>0</v>
      </c>
      <c r="F181" s="21">
        <v>0</v>
      </c>
      <c r="G181" s="62">
        <v>0</v>
      </c>
      <c r="H181" s="63">
        <v>0</v>
      </c>
      <c r="I181" s="63">
        <v>0</v>
      </c>
      <c r="J181" s="64">
        <v>0</v>
      </c>
      <c r="K181" s="64">
        <v>0</v>
      </c>
      <c r="L181" s="21">
        <v>0</v>
      </c>
      <c r="M181" s="65"/>
      <c r="N181" s="67">
        <v>10233</v>
      </c>
      <c r="O181" s="21">
        <v>0</v>
      </c>
      <c r="P181" s="21">
        <v>0</v>
      </c>
      <c r="Q181" s="21">
        <v>0</v>
      </c>
      <c r="R181" s="21">
        <v>0</v>
      </c>
      <c r="S181" s="21">
        <v>0</v>
      </c>
      <c r="T181" s="21">
        <f t="shared" si="2"/>
        <v>0</v>
      </c>
      <c r="U181" s="61">
        <v>0</v>
      </c>
      <c r="V181" s="12" t="s">
        <v>57</v>
      </c>
      <c r="W181" s="63">
        <v>0</v>
      </c>
      <c r="X181" s="21">
        <v>0</v>
      </c>
      <c r="Y181" s="21">
        <f>VLOOKUP(A181,'[2]2025 Alloc_Expend Sum'!$A$4:$AD$230,6,FALSE)</f>
        <v>0</v>
      </c>
      <c r="Z181" s="21">
        <v>0</v>
      </c>
      <c r="AA181" s="21">
        <v>0</v>
      </c>
      <c r="AB181" s="21">
        <v>0</v>
      </c>
      <c r="AC181" s="12" t="s">
        <v>3059</v>
      </c>
    </row>
    <row r="182" spans="1:29" ht="14.5" x14ac:dyDescent="0.35">
      <c r="A182" s="12" t="s">
        <v>3139</v>
      </c>
      <c r="B182" s="61">
        <f>VLOOKUP(A182,[1]Sheet1!$A$1:$F$209,5,FALSE)</f>
        <v>0</v>
      </c>
      <c r="C182" s="21">
        <v>409</v>
      </c>
      <c r="D182" s="61">
        <v>0</v>
      </c>
      <c r="E182" s="21">
        <v>0</v>
      </c>
      <c r="F182" s="21">
        <v>0</v>
      </c>
      <c r="G182" s="62">
        <v>0</v>
      </c>
      <c r="H182" s="63">
        <v>0</v>
      </c>
      <c r="I182" s="63">
        <v>0</v>
      </c>
      <c r="J182" s="64">
        <v>0</v>
      </c>
      <c r="K182" s="64">
        <v>0</v>
      </c>
      <c r="L182" s="21">
        <v>0</v>
      </c>
      <c r="M182" s="65"/>
      <c r="N182" s="67">
        <v>2356</v>
      </c>
      <c r="O182" s="21">
        <v>0</v>
      </c>
      <c r="P182" s="21">
        <v>0</v>
      </c>
      <c r="Q182" s="21">
        <v>0</v>
      </c>
      <c r="R182" s="21">
        <v>0</v>
      </c>
      <c r="S182" s="21">
        <v>0</v>
      </c>
      <c r="T182" s="21">
        <f t="shared" si="2"/>
        <v>0</v>
      </c>
      <c r="U182" s="61">
        <v>0</v>
      </c>
      <c r="V182" s="12" t="s">
        <v>57</v>
      </c>
      <c r="W182" s="63">
        <v>0</v>
      </c>
      <c r="X182" s="21">
        <v>0</v>
      </c>
      <c r="Y182" s="21">
        <f>VLOOKUP(A182,'[2]2025 Alloc_Expend Sum'!$A$4:$AD$230,6,FALSE)</f>
        <v>0</v>
      </c>
      <c r="Z182" s="21">
        <v>0</v>
      </c>
      <c r="AA182" s="21">
        <v>0</v>
      </c>
      <c r="AB182" s="21">
        <v>0</v>
      </c>
      <c r="AC182" s="12" t="s">
        <v>3059</v>
      </c>
    </row>
    <row r="183" spans="1:29" ht="14.5" x14ac:dyDescent="0.35">
      <c r="A183" s="12" t="s">
        <v>3140</v>
      </c>
      <c r="B183" s="61">
        <f>VLOOKUP(A183,[1]Sheet1!$A$1:$F$209,5,FALSE)</f>
        <v>0</v>
      </c>
      <c r="C183" s="21">
        <v>5902</v>
      </c>
      <c r="D183" s="61">
        <v>0</v>
      </c>
      <c r="E183" s="21">
        <v>0</v>
      </c>
      <c r="F183" s="21">
        <v>0</v>
      </c>
      <c r="G183" s="62">
        <v>0</v>
      </c>
      <c r="H183" s="63">
        <v>0</v>
      </c>
      <c r="I183" s="63">
        <v>0</v>
      </c>
      <c r="J183" s="64">
        <v>0</v>
      </c>
      <c r="K183" s="64">
        <v>0</v>
      </c>
      <c r="L183" s="21">
        <v>0</v>
      </c>
      <c r="M183" s="65"/>
      <c r="N183" s="67">
        <v>12849</v>
      </c>
      <c r="O183" s="21">
        <v>0</v>
      </c>
      <c r="P183" s="21">
        <v>0</v>
      </c>
      <c r="Q183" s="21">
        <v>0</v>
      </c>
      <c r="R183" s="21">
        <v>0</v>
      </c>
      <c r="S183" s="21">
        <v>0</v>
      </c>
      <c r="T183" s="21">
        <f t="shared" si="2"/>
        <v>0</v>
      </c>
      <c r="U183" s="61">
        <v>0</v>
      </c>
      <c r="V183" s="12" t="s">
        <v>57</v>
      </c>
      <c r="W183" s="63">
        <v>0</v>
      </c>
      <c r="X183" s="21">
        <v>0</v>
      </c>
      <c r="Y183" s="21">
        <f>VLOOKUP(A183,'[2]2025 Alloc_Expend Sum'!$A$4:$AD$230,6,FALSE)</f>
        <v>0</v>
      </c>
      <c r="Z183" s="21">
        <v>0</v>
      </c>
      <c r="AA183" s="21">
        <v>0</v>
      </c>
      <c r="AB183" s="21">
        <v>0</v>
      </c>
      <c r="AC183" s="12" t="s">
        <v>3059</v>
      </c>
    </row>
    <row r="184" spans="1:29" ht="14.5" x14ac:dyDescent="0.35">
      <c r="A184" s="12" t="s">
        <v>3141</v>
      </c>
      <c r="B184" s="61">
        <f>VLOOKUP(A184,[1]Sheet1!$A$1:$F$209,5,FALSE)</f>
        <v>0</v>
      </c>
      <c r="C184" s="21">
        <v>52826</v>
      </c>
      <c r="D184" s="61">
        <v>0</v>
      </c>
      <c r="E184" s="21">
        <v>0</v>
      </c>
      <c r="F184" s="21">
        <v>0</v>
      </c>
      <c r="G184" s="62">
        <v>0</v>
      </c>
      <c r="H184" s="63">
        <v>0</v>
      </c>
      <c r="I184" s="63">
        <v>0</v>
      </c>
      <c r="J184" s="64">
        <v>0</v>
      </c>
      <c r="K184" s="64">
        <v>0</v>
      </c>
      <c r="L184" s="21">
        <v>0</v>
      </c>
      <c r="M184" s="65"/>
      <c r="N184" s="67">
        <v>119548</v>
      </c>
      <c r="O184" s="21">
        <v>0</v>
      </c>
      <c r="P184" s="21">
        <v>0</v>
      </c>
      <c r="Q184" s="21">
        <v>0</v>
      </c>
      <c r="R184" s="21">
        <v>0</v>
      </c>
      <c r="S184" s="21">
        <v>0</v>
      </c>
      <c r="T184" s="21">
        <f t="shared" si="2"/>
        <v>0</v>
      </c>
      <c r="U184" s="61">
        <v>0</v>
      </c>
      <c r="V184" s="12" t="s">
        <v>58</v>
      </c>
      <c r="W184" s="63">
        <v>0</v>
      </c>
      <c r="X184" s="21">
        <v>0</v>
      </c>
      <c r="Y184" s="21">
        <f>VLOOKUP(A184,'[2]2025 Alloc_Expend Sum'!$A$4:$AD$230,6,FALSE)</f>
        <v>0</v>
      </c>
      <c r="Z184" s="21">
        <v>0</v>
      </c>
      <c r="AA184" s="21">
        <v>0</v>
      </c>
      <c r="AB184" s="21">
        <v>0</v>
      </c>
      <c r="AC184" s="12" t="s">
        <v>3059</v>
      </c>
    </row>
    <row r="185" spans="1:29" ht="14.5" x14ac:dyDescent="0.35">
      <c r="A185" s="12" t="s">
        <v>3142</v>
      </c>
      <c r="B185" s="61">
        <f>VLOOKUP(A185,[1]Sheet1!$A$1:$F$209,5,FALSE)</f>
        <v>0</v>
      </c>
      <c r="C185" s="21">
        <v>6159</v>
      </c>
      <c r="D185" s="61">
        <v>0</v>
      </c>
      <c r="E185" s="21">
        <v>0</v>
      </c>
      <c r="F185" s="21">
        <v>0</v>
      </c>
      <c r="G185" s="62">
        <v>0</v>
      </c>
      <c r="H185" s="63">
        <v>0</v>
      </c>
      <c r="I185" s="63">
        <v>0</v>
      </c>
      <c r="J185" s="64">
        <v>0</v>
      </c>
      <c r="K185" s="64">
        <v>0</v>
      </c>
      <c r="L185" s="21">
        <v>0</v>
      </c>
      <c r="M185" s="65"/>
      <c r="N185" s="67">
        <v>28865</v>
      </c>
      <c r="O185" s="21">
        <v>0</v>
      </c>
      <c r="P185" s="21">
        <v>0</v>
      </c>
      <c r="Q185" s="21">
        <v>0</v>
      </c>
      <c r="R185" s="21">
        <v>0</v>
      </c>
      <c r="S185" s="21">
        <v>0</v>
      </c>
      <c r="T185" s="21">
        <f t="shared" si="2"/>
        <v>0</v>
      </c>
      <c r="U185" s="61">
        <v>0</v>
      </c>
      <c r="V185" s="12" t="s">
        <v>57</v>
      </c>
      <c r="W185" s="63">
        <v>0</v>
      </c>
      <c r="X185" s="21">
        <v>0</v>
      </c>
      <c r="Y185" s="21">
        <f>VLOOKUP(A185,'[2]2025 Alloc_Expend Sum'!$A$4:$AD$230,6,FALSE)</f>
        <v>0</v>
      </c>
      <c r="Z185" s="21">
        <v>0</v>
      </c>
      <c r="AA185" s="21">
        <v>0</v>
      </c>
      <c r="AB185" s="21">
        <v>0</v>
      </c>
      <c r="AC185" s="12" t="s">
        <v>3059</v>
      </c>
    </row>
    <row r="186" spans="1:29" s="74" customFormat="1" ht="14.5" x14ac:dyDescent="0.35">
      <c r="A186" s="68" t="s">
        <v>3143</v>
      </c>
      <c r="B186" s="61">
        <f>VLOOKUP(A186,[1]Sheet1!$A$1:$F$209,5,FALSE)</f>
        <v>3582809.660000002</v>
      </c>
      <c r="C186" s="21">
        <v>364209</v>
      </c>
      <c r="D186" s="61">
        <v>0</v>
      </c>
      <c r="E186" s="21">
        <v>0</v>
      </c>
      <c r="F186" s="77">
        <v>4.7208333333333332</v>
      </c>
      <c r="G186" s="62">
        <v>0</v>
      </c>
      <c r="H186" s="63">
        <v>0.32840909090909093</v>
      </c>
      <c r="I186" s="63">
        <v>1.7196969696969697</v>
      </c>
      <c r="J186" s="64">
        <v>9250803</v>
      </c>
      <c r="K186" s="64">
        <v>0</v>
      </c>
      <c r="L186" s="76">
        <v>692168.22</v>
      </c>
      <c r="M186" s="71"/>
      <c r="N186" s="72">
        <v>1289278</v>
      </c>
      <c r="O186" s="21">
        <v>0</v>
      </c>
      <c r="P186" s="73">
        <v>6</v>
      </c>
      <c r="Q186" s="73">
        <v>1</v>
      </c>
      <c r="R186" s="73">
        <v>1</v>
      </c>
      <c r="S186" s="73">
        <v>2</v>
      </c>
      <c r="T186" s="21">
        <f t="shared" si="2"/>
        <v>9.8372353785875752</v>
      </c>
      <c r="U186" s="61">
        <v>-29357.869999999995</v>
      </c>
      <c r="V186" s="12" t="s">
        <v>58</v>
      </c>
      <c r="W186" s="83">
        <v>1.7196969696969697</v>
      </c>
      <c r="X186" s="21">
        <v>0</v>
      </c>
      <c r="Y186" s="21">
        <f>VLOOKUP(A186,'[2]2025 Alloc_Expend Sum'!$A$4:$AD$230,6,FALSE)</f>
        <v>-2500000</v>
      </c>
      <c r="Z186" s="21">
        <v>2</v>
      </c>
      <c r="AA186" s="21">
        <v>0</v>
      </c>
      <c r="AB186" s="21">
        <v>1</v>
      </c>
      <c r="AC186" s="12" t="s">
        <v>294</v>
      </c>
    </row>
    <row r="187" spans="1:29" ht="14.5" x14ac:dyDescent="0.35">
      <c r="A187" s="12" t="s">
        <v>3144</v>
      </c>
      <c r="B187" s="61">
        <f>VLOOKUP(A187,[1]Sheet1!$A$1:$F$209,5,FALSE)</f>
        <v>0</v>
      </c>
      <c r="C187" s="21">
        <v>20</v>
      </c>
      <c r="D187" s="61">
        <v>0</v>
      </c>
      <c r="E187" s="21">
        <v>0</v>
      </c>
      <c r="F187" s="21">
        <v>0</v>
      </c>
      <c r="G187" s="62">
        <v>0</v>
      </c>
      <c r="H187" s="63">
        <v>0</v>
      </c>
      <c r="I187" s="63">
        <v>0</v>
      </c>
      <c r="J187" s="64">
        <v>0</v>
      </c>
      <c r="K187" s="64">
        <v>0</v>
      </c>
      <c r="L187" s="21">
        <v>0</v>
      </c>
      <c r="M187" s="65"/>
      <c r="N187" s="67">
        <v>68</v>
      </c>
      <c r="O187" s="21">
        <v>0</v>
      </c>
      <c r="P187" s="21">
        <v>0</v>
      </c>
      <c r="Q187" s="21">
        <v>0</v>
      </c>
      <c r="R187" s="21">
        <v>0</v>
      </c>
      <c r="S187" s="21">
        <v>0</v>
      </c>
      <c r="T187" s="21">
        <f t="shared" si="2"/>
        <v>0</v>
      </c>
      <c r="U187" s="61">
        <v>0</v>
      </c>
      <c r="V187" s="12" t="s">
        <v>57</v>
      </c>
      <c r="W187" s="63">
        <v>0</v>
      </c>
      <c r="X187" s="21">
        <v>0</v>
      </c>
      <c r="Y187" s="21">
        <f>VLOOKUP(A187,'[2]2025 Alloc_Expend Sum'!$A$4:$AD$230,6,FALSE)</f>
        <v>0</v>
      </c>
      <c r="Z187" s="21">
        <v>0</v>
      </c>
      <c r="AA187" s="21">
        <v>0</v>
      </c>
      <c r="AB187" s="21">
        <v>0</v>
      </c>
      <c r="AC187" s="12" t="s">
        <v>3059</v>
      </c>
    </row>
    <row r="188" spans="1:29" ht="14.5" x14ac:dyDescent="0.35">
      <c r="A188" s="12" t="s">
        <v>3145</v>
      </c>
      <c r="B188" s="61">
        <f>VLOOKUP(A188,[1]Sheet1!$A$1:$F$209,5,FALSE)</f>
        <v>0</v>
      </c>
      <c r="C188" s="21">
        <v>4050</v>
      </c>
      <c r="D188" s="61">
        <v>0</v>
      </c>
      <c r="E188" s="21">
        <v>0</v>
      </c>
      <c r="F188" s="21">
        <v>0</v>
      </c>
      <c r="G188" s="62">
        <v>0</v>
      </c>
      <c r="H188" s="63">
        <v>0</v>
      </c>
      <c r="I188" s="63">
        <v>0</v>
      </c>
      <c r="J188" s="64">
        <v>0</v>
      </c>
      <c r="K188" s="64">
        <v>0</v>
      </c>
      <c r="L188" s="21">
        <v>0</v>
      </c>
      <c r="M188" s="65"/>
      <c r="N188" s="67">
        <v>13673</v>
      </c>
      <c r="O188" s="21">
        <v>0</v>
      </c>
      <c r="P188" s="21">
        <v>1</v>
      </c>
      <c r="Q188" s="21">
        <v>0</v>
      </c>
      <c r="R188" s="21">
        <v>0</v>
      </c>
      <c r="S188" s="21">
        <v>0</v>
      </c>
      <c r="T188" s="21">
        <f t="shared" si="2"/>
        <v>0</v>
      </c>
      <c r="U188" s="61">
        <v>0</v>
      </c>
      <c r="V188" s="12" t="s">
        <v>57</v>
      </c>
      <c r="W188" s="63">
        <v>0</v>
      </c>
      <c r="X188" s="21">
        <v>0</v>
      </c>
      <c r="Y188" s="21">
        <f>VLOOKUP(A188,'[2]2025 Alloc_Expend Sum'!$A$4:$AD$230,6,FALSE)</f>
        <v>0</v>
      </c>
      <c r="Z188" s="21">
        <v>0</v>
      </c>
      <c r="AA188" s="21">
        <v>0</v>
      </c>
      <c r="AB188" s="21">
        <v>0</v>
      </c>
      <c r="AC188" s="12" t="s">
        <v>3059</v>
      </c>
    </row>
    <row r="189" spans="1:29" ht="14.5" x14ac:dyDescent="0.35">
      <c r="A189" s="12" t="s">
        <v>2663</v>
      </c>
      <c r="B189" s="61">
        <f>VLOOKUP(A189,[1]Sheet1!$A$1:$F$209,5,FALSE)</f>
        <v>1632246.9899999991</v>
      </c>
      <c r="C189" s="21">
        <v>29732</v>
      </c>
      <c r="D189" s="61">
        <v>-4794549.0599999968</v>
      </c>
      <c r="E189" s="21">
        <f>D189/N189</f>
        <v>-26.156413479321106</v>
      </c>
      <c r="F189" s="82">
        <v>3.250757575757576</v>
      </c>
      <c r="G189" s="62">
        <v>0</v>
      </c>
      <c r="H189" s="63">
        <v>0</v>
      </c>
      <c r="I189" s="63">
        <v>0.79242424242424248</v>
      </c>
      <c r="J189" s="16">
        <v>1356949.74</v>
      </c>
      <c r="K189" s="64">
        <v>0</v>
      </c>
      <c r="L189" s="21">
        <v>0</v>
      </c>
      <c r="M189" s="65"/>
      <c r="N189" s="67">
        <v>183303</v>
      </c>
      <c r="O189" s="21">
        <v>0</v>
      </c>
      <c r="P189" s="21">
        <v>1</v>
      </c>
      <c r="Q189" s="21">
        <v>0</v>
      </c>
      <c r="R189" s="21">
        <v>1</v>
      </c>
      <c r="S189" s="21">
        <v>0</v>
      </c>
      <c r="T189" s="21">
        <f t="shared" si="2"/>
        <v>54.898661038611564</v>
      </c>
      <c r="U189" s="61">
        <v>5105859.9400000004</v>
      </c>
      <c r="V189" s="12" t="s">
        <v>57</v>
      </c>
      <c r="W189" s="78">
        <v>0.79242424242424248</v>
      </c>
      <c r="X189" s="21">
        <v>0</v>
      </c>
      <c r="Y189" s="21">
        <f>VLOOKUP(A189,'[2]2025 Alloc_Expend Sum'!$A$4:$AD$230,6,FALSE)</f>
        <v>0</v>
      </c>
      <c r="Z189" s="21">
        <v>1</v>
      </c>
      <c r="AA189" s="21">
        <v>0</v>
      </c>
      <c r="AB189" s="21">
        <v>0</v>
      </c>
      <c r="AC189" s="12" t="s">
        <v>294</v>
      </c>
    </row>
    <row r="190" spans="1:29" s="74" customFormat="1" ht="15.65" customHeight="1" x14ac:dyDescent="0.35">
      <c r="A190" s="68" t="s">
        <v>3146</v>
      </c>
      <c r="B190" s="61">
        <f>VLOOKUP(A190,[1]Sheet1!$A$1:$F$209,5,FALSE)</f>
        <v>0</v>
      </c>
      <c r="C190" s="21">
        <v>138695</v>
      </c>
      <c r="D190" s="61">
        <v>0</v>
      </c>
      <c r="E190" s="21">
        <v>0</v>
      </c>
      <c r="F190" s="21">
        <v>0</v>
      </c>
      <c r="G190" s="62">
        <v>4.9617424242424244</v>
      </c>
      <c r="H190" s="63">
        <v>1.4477272727272728</v>
      </c>
      <c r="I190" s="63">
        <v>0</v>
      </c>
      <c r="J190" s="64">
        <v>0</v>
      </c>
      <c r="K190" s="64">
        <v>3934360</v>
      </c>
      <c r="L190" s="64">
        <v>1284898</v>
      </c>
      <c r="M190" s="71"/>
      <c r="N190" s="72">
        <v>238353</v>
      </c>
      <c r="O190" s="73">
        <v>0</v>
      </c>
      <c r="P190" s="73">
        <v>11</v>
      </c>
      <c r="Q190" s="73">
        <v>2</v>
      </c>
      <c r="R190" s="73">
        <v>0</v>
      </c>
      <c r="S190" s="73">
        <v>7</v>
      </c>
      <c r="T190" s="21">
        <f t="shared" si="2"/>
        <v>0</v>
      </c>
      <c r="U190" s="61">
        <v>0</v>
      </c>
      <c r="V190" s="12" t="s">
        <v>57</v>
      </c>
      <c r="W190" s="63">
        <v>0</v>
      </c>
      <c r="X190" s="21">
        <v>0</v>
      </c>
      <c r="Y190" s="21">
        <f>VLOOKUP(A190,'[2]2025 Alloc_Expend Sum'!$A$4:$AD$230,6,FALSE)</f>
        <v>0</v>
      </c>
      <c r="Z190" s="21">
        <v>0</v>
      </c>
      <c r="AA190" s="21">
        <v>5</v>
      </c>
      <c r="AB190" s="21">
        <v>2</v>
      </c>
      <c r="AC190" s="12" t="s">
        <v>294</v>
      </c>
    </row>
    <row r="191" spans="1:29" ht="14.5" x14ac:dyDescent="0.35">
      <c r="A191" s="12" t="s">
        <v>3147</v>
      </c>
      <c r="B191" s="61">
        <f>VLOOKUP(A191,[1]Sheet1!$A$1:$F$209,5,FALSE)</f>
        <v>-733417.57000000007</v>
      </c>
      <c r="C191" s="21">
        <v>138427</v>
      </c>
      <c r="D191" s="61">
        <v>0</v>
      </c>
      <c r="E191" s="21">
        <v>0</v>
      </c>
      <c r="F191" s="21">
        <v>0</v>
      </c>
      <c r="G191" s="62">
        <v>0.76856060606060606</v>
      </c>
      <c r="H191" s="63">
        <v>0.15189393939393939</v>
      </c>
      <c r="I191" s="63">
        <v>0</v>
      </c>
      <c r="J191" s="64">
        <v>0</v>
      </c>
      <c r="K191" s="64">
        <v>414448</v>
      </c>
      <c r="L191" s="21">
        <v>0</v>
      </c>
      <c r="M191" s="65"/>
      <c r="N191" s="67">
        <v>608635</v>
      </c>
      <c r="O191" s="21">
        <v>0</v>
      </c>
      <c r="P191" s="21">
        <v>2</v>
      </c>
      <c r="Q191" s="21">
        <v>0</v>
      </c>
      <c r="R191" s="21">
        <v>0</v>
      </c>
      <c r="S191" s="21">
        <v>1</v>
      </c>
      <c r="T191" s="21">
        <f t="shared" si="2"/>
        <v>-5.2982262853345086</v>
      </c>
      <c r="U191" s="61">
        <v>0</v>
      </c>
      <c r="V191" s="12" t="s">
        <v>58</v>
      </c>
      <c r="W191" s="63">
        <v>0</v>
      </c>
      <c r="X191" s="21">
        <v>0</v>
      </c>
      <c r="Y191" s="21">
        <f>VLOOKUP(A191,'[2]2025 Alloc_Expend Sum'!$A$4:$AD$230,6,FALSE)</f>
        <v>0</v>
      </c>
      <c r="Z191" s="21">
        <v>0</v>
      </c>
      <c r="AA191" s="21">
        <v>1</v>
      </c>
      <c r="AB191" s="21">
        <v>0</v>
      </c>
      <c r="AC191" s="12" t="s">
        <v>294</v>
      </c>
    </row>
    <row r="192" spans="1:29" ht="14.5" x14ac:dyDescent="0.35">
      <c r="A192" s="12" t="s">
        <v>3148</v>
      </c>
      <c r="B192" s="61">
        <f>VLOOKUP(A192,[1]Sheet1!$A$1:$F$209,5,FALSE)</f>
        <v>0</v>
      </c>
      <c r="C192" s="21">
        <v>8</v>
      </c>
      <c r="D192" s="61">
        <v>0</v>
      </c>
      <c r="E192" s="21">
        <v>0</v>
      </c>
      <c r="F192" s="21">
        <v>0</v>
      </c>
      <c r="G192" s="62">
        <v>0</v>
      </c>
      <c r="H192" s="63">
        <v>0</v>
      </c>
      <c r="I192" s="63">
        <v>0</v>
      </c>
      <c r="J192" s="64">
        <v>0</v>
      </c>
      <c r="K192" s="64">
        <v>0</v>
      </c>
      <c r="L192" s="21">
        <v>0</v>
      </c>
      <c r="M192" s="65"/>
      <c r="N192" s="67">
        <v>29</v>
      </c>
      <c r="O192" s="21">
        <v>0</v>
      </c>
      <c r="P192" s="21">
        <v>0</v>
      </c>
      <c r="Q192" s="21">
        <v>0</v>
      </c>
      <c r="R192" s="21">
        <v>0</v>
      </c>
      <c r="S192" s="21">
        <v>0</v>
      </c>
      <c r="T192" s="21">
        <f t="shared" si="2"/>
        <v>0</v>
      </c>
      <c r="U192" s="61">
        <v>0</v>
      </c>
      <c r="V192" s="12" t="s">
        <v>57</v>
      </c>
      <c r="W192" s="63">
        <v>0</v>
      </c>
      <c r="X192" s="21">
        <v>0</v>
      </c>
      <c r="Y192" s="21">
        <f>VLOOKUP(A192,'[2]2025 Alloc_Expend Sum'!$A$4:$AD$230,6,FALSE)</f>
        <v>0</v>
      </c>
      <c r="Z192" s="21">
        <v>0</v>
      </c>
      <c r="AA192" s="21">
        <v>0</v>
      </c>
      <c r="AB192" s="21">
        <v>0</v>
      </c>
      <c r="AC192" s="12" t="s">
        <v>3059</v>
      </c>
    </row>
    <row r="193" spans="1:29" ht="16.5" x14ac:dyDescent="0.35">
      <c r="A193" s="12" t="s">
        <v>2756</v>
      </c>
      <c r="B193" s="61">
        <f>VLOOKUP(A193,[1]Sheet1!$A$1:$F$209,5,FALSE)</f>
        <v>0</v>
      </c>
      <c r="C193" s="21">
        <v>31025</v>
      </c>
      <c r="D193" s="61">
        <v>0</v>
      </c>
      <c r="E193" s="21">
        <v>0</v>
      </c>
      <c r="F193" s="21">
        <v>0</v>
      </c>
      <c r="G193" s="62">
        <v>0</v>
      </c>
      <c r="H193" s="63">
        <v>0</v>
      </c>
      <c r="I193" s="63">
        <v>0</v>
      </c>
      <c r="J193" s="64">
        <v>0</v>
      </c>
      <c r="K193" s="64">
        <v>0</v>
      </c>
      <c r="L193" s="21">
        <v>0</v>
      </c>
      <c r="M193" s="65"/>
      <c r="N193" s="67">
        <v>79815</v>
      </c>
      <c r="O193" s="21">
        <v>0</v>
      </c>
      <c r="P193" s="21">
        <v>3</v>
      </c>
      <c r="Q193" s="21">
        <v>0</v>
      </c>
      <c r="R193" s="21">
        <v>0</v>
      </c>
      <c r="S193" s="21">
        <v>0</v>
      </c>
      <c r="T193" s="21">
        <f t="shared" si="2"/>
        <v>0</v>
      </c>
      <c r="U193" s="61">
        <v>0</v>
      </c>
      <c r="V193" s="12" t="s">
        <v>57</v>
      </c>
      <c r="W193" s="63">
        <v>0</v>
      </c>
      <c r="X193" s="116" t="s">
        <v>3109</v>
      </c>
      <c r="Y193" s="21">
        <v>0</v>
      </c>
      <c r="Z193" s="21">
        <v>0</v>
      </c>
      <c r="AA193" s="21">
        <v>0</v>
      </c>
      <c r="AB193" s="21">
        <v>0</v>
      </c>
      <c r="AC193" s="12" t="s">
        <v>294</v>
      </c>
    </row>
    <row r="194" spans="1:29" ht="14.5" x14ac:dyDescent="0.35">
      <c r="A194" s="12" t="s">
        <v>3149</v>
      </c>
      <c r="B194" s="61">
        <f>VLOOKUP(A194,[1]Sheet1!$A$1:$F$209,5,FALSE)</f>
        <v>0</v>
      </c>
      <c r="C194" s="21">
        <v>60681</v>
      </c>
      <c r="D194" s="61">
        <v>0</v>
      </c>
      <c r="E194" s="21">
        <v>0</v>
      </c>
      <c r="F194" s="21">
        <v>0</v>
      </c>
      <c r="G194" s="62">
        <v>0</v>
      </c>
      <c r="H194" s="63">
        <v>0</v>
      </c>
      <c r="I194" s="63">
        <v>0</v>
      </c>
      <c r="J194" s="64">
        <v>0</v>
      </c>
      <c r="K194" s="64">
        <v>0</v>
      </c>
      <c r="L194" s="21">
        <v>0</v>
      </c>
      <c r="M194" s="65"/>
      <c r="N194" s="67">
        <v>328782</v>
      </c>
      <c r="O194" s="21">
        <v>0</v>
      </c>
      <c r="P194" s="21">
        <v>1</v>
      </c>
      <c r="Q194" s="21">
        <v>0</v>
      </c>
      <c r="R194" s="21">
        <v>2</v>
      </c>
      <c r="S194" s="21">
        <v>0</v>
      </c>
      <c r="T194" s="21">
        <f t="shared" si="2"/>
        <v>0</v>
      </c>
      <c r="U194" s="61">
        <v>0</v>
      </c>
      <c r="V194" s="12" t="s">
        <v>58</v>
      </c>
      <c r="W194" s="63">
        <v>0</v>
      </c>
      <c r="X194" s="21">
        <v>0</v>
      </c>
      <c r="Y194" s="21">
        <f>VLOOKUP(A194,'[2]2025 Alloc_Expend Sum'!$A$4:$AD$230,6,FALSE)</f>
        <v>0</v>
      </c>
      <c r="Z194" s="21">
        <v>0</v>
      </c>
      <c r="AA194" s="21">
        <v>0</v>
      </c>
      <c r="AB194" s="21">
        <v>0</v>
      </c>
      <c r="AC194" s="12" t="s">
        <v>3059</v>
      </c>
    </row>
    <row r="195" spans="1:29" ht="14.5" x14ac:dyDescent="0.35">
      <c r="A195" s="12" t="s">
        <v>3150</v>
      </c>
      <c r="B195" s="61">
        <f>VLOOKUP(A195,[1]Sheet1!$A$1:$F$209,5,FALSE)</f>
        <v>0</v>
      </c>
      <c r="C195" s="21">
        <v>29</v>
      </c>
      <c r="D195" s="61">
        <v>0</v>
      </c>
      <c r="E195" s="21">
        <v>0</v>
      </c>
      <c r="F195" s="21">
        <v>0</v>
      </c>
      <c r="G195" s="62">
        <v>0</v>
      </c>
      <c r="H195" s="63">
        <v>0</v>
      </c>
      <c r="I195" s="63">
        <v>0</v>
      </c>
      <c r="J195" s="64">
        <v>0</v>
      </c>
      <c r="K195" s="64">
        <v>0</v>
      </c>
      <c r="L195" s="21">
        <v>0</v>
      </c>
      <c r="M195" s="65"/>
      <c r="N195" s="67" t="s">
        <v>3058</v>
      </c>
      <c r="O195" s="21">
        <v>0</v>
      </c>
      <c r="P195" s="21">
        <v>0</v>
      </c>
      <c r="Q195" s="21">
        <v>0</v>
      </c>
      <c r="R195" s="21">
        <v>0</v>
      </c>
      <c r="S195" s="21">
        <v>0</v>
      </c>
      <c r="T195" s="21">
        <f t="shared" si="2"/>
        <v>0</v>
      </c>
      <c r="U195" s="61">
        <v>0</v>
      </c>
      <c r="V195" s="12" t="s">
        <v>57</v>
      </c>
      <c r="W195" s="63">
        <v>0</v>
      </c>
      <c r="X195" s="21">
        <v>0</v>
      </c>
      <c r="Y195" s="21">
        <f>VLOOKUP(A195,'[2]2025 Alloc_Expend Sum'!$A$4:$AD$230,6,FALSE)</f>
        <v>0</v>
      </c>
      <c r="Z195" s="21">
        <v>0</v>
      </c>
      <c r="AA195" s="21">
        <v>0</v>
      </c>
      <c r="AB195" s="21">
        <v>0</v>
      </c>
      <c r="AC195" s="12" t="s">
        <v>3059</v>
      </c>
    </row>
    <row r="196" spans="1:29" s="74" customFormat="1" ht="14.5" x14ac:dyDescent="0.35">
      <c r="A196" s="68" t="s">
        <v>3151</v>
      </c>
      <c r="B196" s="61">
        <f>VLOOKUP(A196,[1]Sheet1!$A$1:$F$209,5,FALSE)</f>
        <v>0</v>
      </c>
      <c r="C196" s="21">
        <v>44482</v>
      </c>
      <c r="D196" s="61">
        <v>0</v>
      </c>
      <c r="E196" s="21">
        <v>0</v>
      </c>
      <c r="F196" s="21">
        <v>0</v>
      </c>
      <c r="G196" s="62">
        <v>0.12708333333333333</v>
      </c>
      <c r="H196" s="63">
        <v>0.52897727272727268</v>
      </c>
      <c r="I196" s="63">
        <v>0</v>
      </c>
      <c r="J196" s="64">
        <v>0</v>
      </c>
      <c r="K196" s="64">
        <v>334849</v>
      </c>
      <c r="L196" s="21">
        <v>48603</v>
      </c>
      <c r="M196" s="71"/>
      <c r="N196" s="72">
        <v>143385</v>
      </c>
      <c r="O196" s="21">
        <v>0</v>
      </c>
      <c r="P196" s="73">
        <v>3</v>
      </c>
      <c r="Q196" s="73">
        <v>0</v>
      </c>
      <c r="R196" s="21">
        <v>0</v>
      </c>
      <c r="S196" s="73">
        <v>4</v>
      </c>
      <c r="T196" s="21">
        <f t="shared" si="2"/>
        <v>0</v>
      </c>
      <c r="U196" s="61">
        <v>0</v>
      </c>
      <c r="V196" s="12" t="s">
        <v>57</v>
      </c>
      <c r="W196" s="63">
        <v>0</v>
      </c>
      <c r="X196" s="21">
        <v>0</v>
      </c>
      <c r="Y196" s="21">
        <f>VLOOKUP(A196,'[2]2025 Alloc_Expend Sum'!$A$4:$AD$230,6,FALSE)</f>
        <v>0</v>
      </c>
      <c r="Z196" s="21">
        <v>0</v>
      </c>
      <c r="AA196" s="21">
        <v>2</v>
      </c>
      <c r="AB196" s="21">
        <v>2</v>
      </c>
      <c r="AC196" s="12" t="s">
        <v>294</v>
      </c>
    </row>
    <row r="197" spans="1:29" s="74" customFormat="1" ht="14.5" x14ac:dyDescent="0.35">
      <c r="A197" s="68" t="s">
        <v>2804</v>
      </c>
      <c r="B197" s="61">
        <f>VLOOKUP(A197,[1]Sheet1!$A$1:$F$209,5,FALSE)</f>
        <v>130085.03000000003</v>
      </c>
      <c r="C197" s="21">
        <v>41266</v>
      </c>
      <c r="D197" s="61">
        <v>0</v>
      </c>
      <c r="E197" s="21">
        <v>0</v>
      </c>
      <c r="F197" s="21">
        <v>0</v>
      </c>
      <c r="G197" s="62">
        <v>0.92348484848484846</v>
      </c>
      <c r="H197" s="63">
        <v>0</v>
      </c>
      <c r="I197" s="63">
        <v>0</v>
      </c>
      <c r="J197" s="64">
        <v>0</v>
      </c>
      <c r="K197" s="14">
        <v>308000.01</v>
      </c>
      <c r="L197" s="21">
        <v>0</v>
      </c>
      <c r="M197" s="71"/>
      <c r="N197" s="72">
        <v>55886</v>
      </c>
      <c r="O197" s="21">
        <v>0</v>
      </c>
      <c r="P197" s="73">
        <v>0</v>
      </c>
      <c r="Q197" s="73">
        <v>2</v>
      </c>
      <c r="R197" s="21">
        <v>0</v>
      </c>
      <c r="S197" s="73">
        <v>1</v>
      </c>
      <c r="T197" s="21">
        <f t="shared" si="2"/>
        <v>3.1523537536955368</v>
      </c>
      <c r="U197" s="61">
        <v>2598032.06</v>
      </c>
      <c r="V197" s="12" t="s">
        <v>58</v>
      </c>
      <c r="W197" s="63">
        <v>0</v>
      </c>
      <c r="X197" s="21">
        <v>0</v>
      </c>
      <c r="Y197" s="21">
        <f>VLOOKUP(A197,'[2]2025 Alloc_Expend Sum'!$A$4:$AD$230,6,FALSE)</f>
        <v>0</v>
      </c>
      <c r="Z197" s="21">
        <v>0</v>
      </c>
      <c r="AA197" s="21">
        <v>1</v>
      </c>
      <c r="AB197" s="21">
        <v>0</v>
      </c>
      <c r="AC197" s="12" t="s">
        <v>294</v>
      </c>
    </row>
    <row r="198" spans="1:29" s="74" customFormat="1" ht="14.5" x14ac:dyDescent="0.35">
      <c r="A198" s="68" t="s">
        <v>306</v>
      </c>
      <c r="B198" s="61">
        <f>VLOOKUP(A198,[1]Sheet1!$A$1:$F$209,5,FALSE)</f>
        <v>0</v>
      </c>
      <c r="C198" s="21">
        <v>61147</v>
      </c>
      <c r="D198" s="61">
        <v>0</v>
      </c>
      <c r="E198" s="21">
        <v>0</v>
      </c>
      <c r="F198" s="21">
        <v>0</v>
      </c>
      <c r="G198" s="62">
        <v>0.30909090909090908</v>
      </c>
      <c r="H198" s="63">
        <v>0</v>
      </c>
      <c r="I198" s="63">
        <v>0</v>
      </c>
      <c r="J198" s="64">
        <v>0</v>
      </c>
      <c r="K198" s="64">
        <v>627596.38</v>
      </c>
      <c r="L198" s="21">
        <v>708135</v>
      </c>
      <c r="M198" s="71"/>
      <c r="N198" s="72">
        <v>86546</v>
      </c>
      <c r="O198" s="21">
        <v>0</v>
      </c>
      <c r="P198" s="73">
        <v>2</v>
      </c>
      <c r="Q198" s="73">
        <v>0</v>
      </c>
      <c r="R198" s="21">
        <v>0</v>
      </c>
      <c r="S198" s="73">
        <v>3</v>
      </c>
      <c r="T198" s="21">
        <f t="shared" ref="T198:T212" si="3">B198/C198</f>
        <v>0</v>
      </c>
      <c r="U198" s="61">
        <v>0</v>
      </c>
      <c r="V198" s="12" t="s">
        <v>58</v>
      </c>
      <c r="W198" s="63">
        <v>0</v>
      </c>
      <c r="X198" s="21">
        <v>0</v>
      </c>
      <c r="Y198" s="21">
        <f>VLOOKUP(A198,'[2]2025 Alloc_Expend Sum'!$A$4:$AD$230,6,FALSE)</f>
        <v>0</v>
      </c>
      <c r="Z198" s="21">
        <v>0</v>
      </c>
      <c r="AA198" s="21">
        <v>1</v>
      </c>
      <c r="AB198" s="21">
        <v>2</v>
      </c>
      <c r="AC198" s="12" t="s">
        <v>3073</v>
      </c>
    </row>
    <row r="199" spans="1:29" ht="14.5" x14ac:dyDescent="0.35">
      <c r="A199" s="12" t="s">
        <v>2841</v>
      </c>
      <c r="B199" s="61">
        <f>VLOOKUP(A199,[1]Sheet1!$A$1:$F$209,5,FALSE)</f>
        <v>680639.19000000006</v>
      </c>
      <c r="C199" s="21">
        <v>54713</v>
      </c>
      <c r="D199" s="61">
        <v>0</v>
      </c>
      <c r="E199" s="21">
        <v>0</v>
      </c>
      <c r="F199" s="13">
        <v>0</v>
      </c>
      <c r="G199" s="62">
        <v>0</v>
      </c>
      <c r="H199" s="63">
        <v>0</v>
      </c>
      <c r="I199" s="63">
        <v>0</v>
      </c>
      <c r="J199" s="64">
        <v>0</v>
      </c>
      <c r="K199" s="64">
        <v>515434.14999999997</v>
      </c>
      <c r="L199" s="76">
        <v>364650.31</v>
      </c>
      <c r="M199" s="65"/>
      <c r="N199" s="72" t="s">
        <v>3058</v>
      </c>
      <c r="O199" s="21">
        <v>0</v>
      </c>
      <c r="P199" s="21">
        <v>18</v>
      </c>
      <c r="Q199" s="21">
        <v>0</v>
      </c>
      <c r="R199" s="21">
        <v>0</v>
      </c>
      <c r="S199" s="21">
        <v>2</v>
      </c>
      <c r="T199" s="62">
        <f t="shared" si="3"/>
        <v>12.440173085007221</v>
      </c>
      <c r="U199" s="61">
        <v>0</v>
      </c>
      <c r="V199" s="12" t="s">
        <v>58</v>
      </c>
      <c r="W199" s="63">
        <v>0</v>
      </c>
      <c r="X199" s="21">
        <v>0</v>
      </c>
      <c r="Y199" s="21">
        <f>VLOOKUP(A199,'[2]2025 Alloc_Expend Sum'!$A$4:$AD$230,6,FALSE)</f>
        <v>0</v>
      </c>
      <c r="Z199" s="21">
        <v>0</v>
      </c>
      <c r="AA199" s="21">
        <v>1</v>
      </c>
      <c r="AB199" s="21">
        <v>1</v>
      </c>
      <c r="AC199" s="12" t="s">
        <v>294</v>
      </c>
    </row>
    <row r="200" spans="1:29" ht="14.5" x14ac:dyDescent="0.35">
      <c r="A200" s="12" t="s">
        <v>3152</v>
      </c>
      <c r="B200" s="61">
        <f>VLOOKUP(A200,[1]Sheet1!$A$1:$F$209,5,FALSE)</f>
        <v>0</v>
      </c>
      <c r="C200" s="21">
        <v>2282</v>
      </c>
      <c r="D200" s="61">
        <v>0</v>
      </c>
      <c r="E200" s="21">
        <v>0</v>
      </c>
      <c r="F200" s="21">
        <v>0</v>
      </c>
      <c r="G200" s="62">
        <v>0</v>
      </c>
      <c r="H200" s="63">
        <v>0</v>
      </c>
      <c r="I200" s="63">
        <v>0</v>
      </c>
      <c r="J200" s="64">
        <v>0</v>
      </c>
      <c r="K200" s="64">
        <v>0</v>
      </c>
      <c r="L200" s="21">
        <v>0</v>
      </c>
      <c r="M200" s="65"/>
      <c r="N200" s="67">
        <v>4450</v>
      </c>
      <c r="O200" s="21">
        <v>0</v>
      </c>
      <c r="P200" s="21">
        <v>0</v>
      </c>
      <c r="Q200" s="21">
        <v>0</v>
      </c>
      <c r="R200" s="21">
        <v>0</v>
      </c>
      <c r="S200" s="21">
        <v>0</v>
      </c>
      <c r="T200" s="21">
        <f t="shared" si="3"/>
        <v>0</v>
      </c>
      <c r="U200" s="61">
        <v>0</v>
      </c>
      <c r="V200" s="12" t="s">
        <v>57</v>
      </c>
      <c r="W200" s="63">
        <v>0</v>
      </c>
      <c r="X200" s="21">
        <v>0</v>
      </c>
      <c r="Y200" s="21">
        <f>VLOOKUP(A200,'[2]2025 Alloc_Expend Sum'!$A$4:$AD$230,6,FALSE)</f>
        <v>0</v>
      </c>
      <c r="Z200" s="21">
        <v>0</v>
      </c>
      <c r="AA200" s="21">
        <v>0</v>
      </c>
      <c r="AB200" s="21">
        <v>0</v>
      </c>
      <c r="AC200" s="12" t="s">
        <v>3056</v>
      </c>
    </row>
    <row r="201" spans="1:29" s="74" customFormat="1" ht="14.5" x14ac:dyDescent="0.35">
      <c r="A201" s="68" t="s">
        <v>2888</v>
      </c>
      <c r="B201" s="61">
        <f>VLOOKUP(A201,[1]Sheet1!$A$1:$F$209,5,FALSE)</f>
        <v>0</v>
      </c>
      <c r="C201" s="21">
        <v>71894</v>
      </c>
      <c r="D201" s="61">
        <v>0</v>
      </c>
      <c r="E201" s="21">
        <v>0</v>
      </c>
      <c r="F201" s="21">
        <v>0</v>
      </c>
      <c r="G201" s="62">
        <v>0.30757575757575756</v>
      </c>
      <c r="H201" s="63">
        <v>3.3111742424242423</v>
      </c>
      <c r="I201" s="63">
        <v>0</v>
      </c>
      <c r="J201" s="64">
        <v>0</v>
      </c>
      <c r="K201" s="86">
        <v>235957.69</v>
      </c>
      <c r="L201" s="64">
        <v>1526184</v>
      </c>
      <c r="M201" s="71"/>
      <c r="N201" s="72">
        <v>22026</v>
      </c>
      <c r="O201" s="73">
        <v>1</v>
      </c>
      <c r="P201" s="73">
        <v>4</v>
      </c>
      <c r="Q201" s="73">
        <v>0</v>
      </c>
      <c r="R201" s="21">
        <v>2</v>
      </c>
      <c r="S201" s="73">
        <v>3</v>
      </c>
      <c r="T201" s="62">
        <f t="shared" si="3"/>
        <v>0</v>
      </c>
      <c r="U201" s="61">
        <v>7784.8099999999995</v>
      </c>
      <c r="V201" s="12" t="s">
        <v>58</v>
      </c>
      <c r="W201" s="63">
        <v>0</v>
      </c>
      <c r="X201" s="21">
        <v>0</v>
      </c>
      <c r="Y201" s="21">
        <f>VLOOKUP(A201,'[2]2025 Alloc_Expend Sum'!$A$4:$AD$230,6,FALSE)</f>
        <v>0</v>
      </c>
      <c r="Z201" s="21">
        <v>0</v>
      </c>
      <c r="AA201" s="21">
        <v>1</v>
      </c>
      <c r="AB201" s="21">
        <v>4</v>
      </c>
      <c r="AC201" s="12" t="s">
        <v>294</v>
      </c>
    </row>
    <row r="202" spans="1:29" s="74" customFormat="1" ht="14.5" x14ac:dyDescent="0.35">
      <c r="A202" s="68" t="s">
        <v>3153</v>
      </c>
      <c r="B202" s="61">
        <f>VLOOKUP(A202,[1]Sheet1!$A$1:$F$209,5,FALSE)</f>
        <v>0</v>
      </c>
      <c r="C202" s="21">
        <v>11711</v>
      </c>
      <c r="D202" s="61">
        <v>0</v>
      </c>
      <c r="E202" s="21">
        <v>0</v>
      </c>
      <c r="F202" s="21">
        <v>0</v>
      </c>
      <c r="G202" s="62">
        <v>0</v>
      </c>
      <c r="H202" s="63">
        <v>0</v>
      </c>
      <c r="I202" s="63">
        <v>0</v>
      </c>
      <c r="J202" s="64">
        <v>0</v>
      </c>
      <c r="K202" s="64">
        <v>0</v>
      </c>
      <c r="L202" s="21">
        <v>0</v>
      </c>
      <c r="M202" s="71"/>
      <c r="N202" s="72">
        <v>17052</v>
      </c>
      <c r="O202" s="21">
        <v>0</v>
      </c>
      <c r="P202" s="21">
        <v>0</v>
      </c>
      <c r="Q202" s="73">
        <v>0</v>
      </c>
      <c r="R202" s="21">
        <v>0</v>
      </c>
      <c r="S202" s="73">
        <v>0</v>
      </c>
      <c r="T202" s="21">
        <f t="shared" si="3"/>
        <v>0</v>
      </c>
      <c r="U202" s="61">
        <v>0</v>
      </c>
      <c r="V202" s="12" t="s">
        <v>57</v>
      </c>
      <c r="W202" s="63">
        <v>0</v>
      </c>
      <c r="X202" s="21">
        <v>0</v>
      </c>
      <c r="Y202" s="21">
        <f>VLOOKUP(A202,'[2]2025 Alloc_Expend Sum'!$A$4:$AD$230,6,FALSE)</f>
        <v>0</v>
      </c>
      <c r="Z202" s="21">
        <v>0</v>
      </c>
      <c r="AA202" s="21">
        <v>0</v>
      </c>
      <c r="AB202" s="21">
        <v>0</v>
      </c>
      <c r="AC202" s="12" t="s">
        <v>3056</v>
      </c>
    </row>
    <row r="203" spans="1:29" s="74" customFormat="1" ht="14.5" x14ac:dyDescent="0.35">
      <c r="A203" s="68" t="s">
        <v>3154</v>
      </c>
      <c r="B203" s="61">
        <f>VLOOKUP(A203,[1]Sheet1!$A$1:$F$209,5,FALSE)</f>
        <v>28376.230000000003</v>
      </c>
      <c r="C203" s="21">
        <v>42863</v>
      </c>
      <c r="D203" s="61">
        <v>-777429.95821612328</v>
      </c>
      <c r="E203" s="88">
        <f>D203/N203</f>
        <v>-8.546661370184836</v>
      </c>
      <c r="F203" s="82">
        <v>1.2013257575757577</v>
      </c>
      <c r="G203" s="62">
        <v>0</v>
      </c>
      <c r="H203" s="63">
        <v>0</v>
      </c>
      <c r="I203" s="63">
        <v>0</v>
      </c>
      <c r="J203" s="16">
        <v>2157677.19</v>
      </c>
      <c r="K203" s="64">
        <v>0</v>
      </c>
      <c r="L203" s="76">
        <v>16936.650000000001</v>
      </c>
      <c r="M203" s="71"/>
      <c r="N203" s="72">
        <v>90963</v>
      </c>
      <c r="O203" s="21">
        <v>0</v>
      </c>
      <c r="P203" s="73">
        <v>0</v>
      </c>
      <c r="Q203" s="73">
        <v>0</v>
      </c>
      <c r="R203" s="21">
        <v>1</v>
      </c>
      <c r="S203" s="73">
        <v>1</v>
      </c>
      <c r="T203" s="21">
        <f t="shared" si="3"/>
        <v>0.66202155705386934</v>
      </c>
      <c r="U203" s="61">
        <v>2106915.17</v>
      </c>
      <c r="V203" s="12" t="s">
        <v>57</v>
      </c>
      <c r="W203" s="83">
        <v>0.19924242424242425</v>
      </c>
      <c r="X203" s="21">
        <v>0</v>
      </c>
      <c r="Y203" s="21">
        <f>VLOOKUP(A203,'[2]2025 Alloc_Expend Sum'!$A$4:$AD$230,6,FALSE)</f>
        <v>0</v>
      </c>
      <c r="Z203" s="21">
        <v>1</v>
      </c>
      <c r="AA203" s="21">
        <v>0</v>
      </c>
      <c r="AB203" s="21">
        <v>1</v>
      </c>
      <c r="AC203" s="12" t="s">
        <v>294</v>
      </c>
    </row>
    <row r="204" spans="1:29" s="74" customFormat="1" ht="16.5" x14ac:dyDescent="0.35">
      <c r="A204" s="68" t="s">
        <v>2932</v>
      </c>
      <c r="B204" s="61">
        <f>VLOOKUP(A204,[1]Sheet1!$A$1:$F$209,5,FALSE)</f>
        <v>4023646.1800000039</v>
      </c>
      <c r="C204" s="21">
        <v>35012</v>
      </c>
      <c r="D204" s="61">
        <v>-782435.41386371059</v>
      </c>
      <c r="E204" s="21">
        <f>D204/N204</f>
        <v>-6.0389877887662511</v>
      </c>
      <c r="F204" s="82">
        <v>2.5857954545454547</v>
      </c>
      <c r="G204" s="62">
        <v>0</v>
      </c>
      <c r="H204" s="63">
        <v>0</v>
      </c>
      <c r="I204" s="63">
        <v>0.54223484848484849</v>
      </c>
      <c r="J204" s="16">
        <v>5298893.1899999995</v>
      </c>
      <c r="K204" s="64">
        <v>0</v>
      </c>
      <c r="L204" s="21">
        <v>0</v>
      </c>
      <c r="M204" s="71"/>
      <c r="N204" s="72">
        <v>129564</v>
      </c>
      <c r="O204" s="21">
        <v>0</v>
      </c>
      <c r="P204" s="73">
        <v>5</v>
      </c>
      <c r="Q204" s="73">
        <v>0</v>
      </c>
      <c r="R204" s="21">
        <v>0</v>
      </c>
      <c r="S204" s="73">
        <v>1</v>
      </c>
      <c r="T204" s="21">
        <f t="shared" si="3"/>
        <v>114.92191762824186</v>
      </c>
      <c r="U204" s="61">
        <v>100795.23000000001</v>
      </c>
      <c r="V204" s="12" t="s">
        <v>57</v>
      </c>
      <c r="W204" s="83">
        <v>0.54223484848484849</v>
      </c>
      <c r="X204" s="116" t="s">
        <v>3155</v>
      </c>
      <c r="Y204" s="21">
        <v>0</v>
      </c>
      <c r="Z204" s="21">
        <v>1</v>
      </c>
      <c r="AA204" s="21">
        <v>0</v>
      </c>
      <c r="AB204" s="21">
        <v>0</v>
      </c>
      <c r="AC204" s="12" t="s">
        <v>294</v>
      </c>
    </row>
    <row r="205" spans="1:29" ht="14.5" x14ac:dyDescent="0.35">
      <c r="A205" s="12" t="s">
        <v>3156</v>
      </c>
      <c r="B205" s="61">
        <f>VLOOKUP(A205,[1]Sheet1!$A$1:$F$209,5,FALSE)</f>
        <v>0</v>
      </c>
      <c r="C205" s="21">
        <v>4810</v>
      </c>
      <c r="D205" s="61">
        <v>0</v>
      </c>
      <c r="E205" s="21">
        <v>0</v>
      </c>
      <c r="F205" s="21">
        <v>0</v>
      </c>
      <c r="G205" s="62">
        <v>0</v>
      </c>
      <c r="H205" s="63">
        <v>0</v>
      </c>
      <c r="I205" s="63">
        <v>0</v>
      </c>
      <c r="J205" s="64">
        <v>0</v>
      </c>
      <c r="K205" s="64">
        <v>0</v>
      </c>
      <c r="L205" s="21">
        <v>0</v>
      </c>
      <c r="M205" s="65"/>
      <c r="N205" s="67">
        <v>5464</v>
      </c>
      <c r="O205" s="21">
        <v>0</v>
      </c>
      <c r="P205" s="21">
        <v>0</v>
      </c>
      <c r="Q205" s="21">
        <v>0</v>
      </c>
      <c r="R205" s="21">
        <v>0</v>
      </c>
      <c r="S205" s="21">
        <v>0</v>
      </c>
      <c r="T205" s="21">
        <f t="shared" si="3"/>
        <v>0</v>
      </c>
      <c r="U205" s="61">
        <v>0</v>
      </c>
      <c r="V205" s="12" t="s">
        <v>57</v>
      </c>
      <c r="W205" s="63">
        <v>0</v>
      </c>
      <c r="X205" s="21">
        <v>0</v>
      </c>
      <c r="Y205" s="21">
        <f>VLOOKUP(A205,'[2]2025 Alloc_Expend Sum'!$A$4:$AD$230,6,FALSE)</f>
        <v>0</v>
      </c>
      <c r="Z205" s="21">
        <v>0</v>
      </c>
      <c r="AA205" s="21">
        <v>0</v>
      </c>
      <c r="AB205" s="21">
        <v>0</v>
      </c>
      <c r="AC205" s="12" t="s">
        <v>3056</v>
      </c>
    </row>
    <row r="206" spans="1:29" ht="14.5" x14ac:dyDescent="0.35">
      <c r="A206" s="12" t="s">
        <v>2949</v>
      </c>
      <c r="B206" s="61">
        <f>VLOOKUP(A206,[1]Sheet1!$A$1:$F$209,5,FALSE)</f>
        <v>104005.0500000001</v>
      </c>
      <c r="C206" s="21">
        <v>35392</v>
      </c>
      <c r="D206" s="61">
        <v>-4763000</v>
      </c>
      <c r="E206" s="21">
        <f>D206/N206</f>
        <v>-68.524486390055827</v>
      </c>
      <c r="F206" s="21">
        <v>0</v>
      </c>
      <c r="G206" s="62">
        <v>0</v>
      </c>
      <c r="H206" s="63">
        <v>0</v>
      </c>
      <c r="I206" s="63">
        <v>0</v>
      </c>
      <c r="J206" s="64">
        <v>0</v>
      </c>
      <c r="K206" s="64">
        <v>0</v>
      </c>
      <c r="L206" s="21">
        <v>0</v>
      </c>
      <c r="M206" s="65"/>
      <c r="N206" s="67">
        <v>69508</v>
      </c>
      <c r="O206" s="21">
        <v>0</v>
      </c>
      <c r="P206" s="21">
        <v>3</v>
      </c>
      <c r="Q206" s="21">
        <v>1</v>
      </c>
      <c r="R206" s="21">
        <v>0</v>
      </c>
      <c r="S206" s="21">
        <v>0</v>
      </c>
      <c r="T206" s="21">
        <f t="shared" si="3"/>
        <v>2.9386598666365309</v>
      </c>
      <c r="U206" s="61">
        <v>3974983.97</v>
      </c>
      <c r="V206" s="12" t="s">
        <v>58</v>
      </c>
      <c r="W206" s="63">
        <v>0</v>
      </c>
      <c r="X206" s="21">
        <v>0</v>
      </c>
      <c r="Y206" s="21">
        <f>VLOOKUP(A206,'[2]2025 Alloc_Expend Sum'!$A$4:$AD$230,6,FALSE)</f>
        <v>0</v>
      </c>
      <c r="Z206" s="21">
        <v>0</v>
      </c>
      <c r="AA206" s="21">
        <v>0</v>
      </c>
      <c r="AB206" s="21">
        <v>0</v>
      </c>
      <c r="AC206" s="12" t="s">
        <v>294</v>
      </c>
    </row>
    <row r="207" spans="1:29" ht="14.5" x14ac:dyDescent="0.35">
      <c r="A207" s="12" t="s">
        <v>2963</v>
      </c>
      <c r="B207" s="61">
        <f>VLOOKUP(A207,[1]Sheet1!$A$1:$F$209,5,FALSE)</f>
        <v>119869.10999999999</v>
      </c>
      <c r="C207" s="21">
        <v>39354</v>
      </c>
      <c r="D207" s="61">
        <v>0</v>
      </c>
      <c r="E207" s="21">
        <v>0</v>
      </c>
      <c r="F207" s="21">
        <v>0</v>
      </c>
      <c r="G207" s="62">
        <v>0</v>
      </c>
      <c r="H207" s="63">
        <v>0</v>
      </c>
      <c r="I207" s="63">
        <v>0</v>
      </c>
      <c r="J207" s="64">
        <v>0</v>
      </c>
      <c r="K207" s="64">
        <v>0</v>
      </c>
      <c r="L207" s="21">
        <v>0</v>
      </c>
      <c r="M207" s="65"/>
      <c r="N207" s="67">
        <v>157381</v>
      </c>
      <c r="O207" s="21">
        <v>0</v>
      </c>
      <c r="P207" s="21">
        <v>3</v>
      </c>
      <c r="Q207" s="21">
        <v>0</v>
      </c>
      <c r="R207" s="21">
        <v>0</v>
      </c>
      <c r="S207" s="21">
        <v>0</v>
      </c>
      <c r="T207" s="62">
        <f t="shared" si="3"/>
        <v>3.0459193474615027</v>
      </c>
      <c r="U207" s="61">
        <v>20578.62</v>
      </c>
      <c r="V207" s="12" t="s">
        <v>58</v>
      </c>
      <c r="W207" s="63">
        <v>0</v>
      </c>
      <c r="X207" s="21">
        <v>0</v>
      </c>
      <c r="Y207" s="21">
        <f>VLOOKUP(A207,'[2]2025 Alloc_Expend Sum'!$A$4:$AD$230,6,FALSE)</f>
        <v>0</v>
      </c>
      <c r="Z207" s="21">
        <v>0</v>
      </c>
      <c r="AA207" s="21">
        <v>0</v>
      </c>
      <c r="AB207" s="21">
        <v>0</v>
      </c>
      <c r="AC207" s="12" t="s">
        <v>294</v>
      </c>
    </row>
    <row r="208" spans="1:29" s="74" customFormat="1" ht="14.5" x14ac:dyDescent="0.35">
      <c r="A208" s="68" t="s">
        <v>2975</v>
      </c>
      <c r="B208" s="61">
        <f>VLOOKUP(A208,[1]Sheet1!$A$1:$F$209,5,FALSE)</f>
        <v>0</v>
      </c>
      <c r="C208" s="21">
        <v>16387</v>
      </c>
      <c r="D208" s="61">
        <v>0</v>
      </c>
      <c r="E208" s="21">
        <v>0</v>
      </c>
      <c r="F208" s="21">
        <v>0</v>
      </c>
      <c r="G208" s="62">
        <v>0.24356060606060606</v>
      </c>
      <c r="H208" s="63">
        <v>0.3</v>
      </c>
      <c r="I208" s="63">
        <v>0</v>
      </c>
      <c r="J208" s="64">
        <v>0</v>
      </c>
      <c r="K208" s="64">
        <v>732438.71</v>
      </c>
      <c r="L208" s="19">
        <v>514745</v>
      </c>
      <c r="M208" s="71"/>
      <c r="N208" s="72" t="s">
        <v>3058</v>
      </c>
      <c r="O208" s="21">
        <v>0</v>
      </c>
      <c r="P208" s="73">
        <v>5</v>
      </c>
      <c r="Q208" s="73">
        <v>0</v>
      </c>
      <c r="R208" s="21">
        <v>0</v>
      </c>
      <c r="S208" s="73">
        <v>3</v>
      </c>
      <c r="T208" s="21">
        <f t="shared" si="3"/>
        <v>0</v>
      </c>
      <c r="U208" s="61">
        <v>0</v>
      </c>
      <c r="V208" s="12" t="s">
        <v>57</v>
      </c>
      <c r="W208" s="63">
        <v>0</v>
      </c>
      <c r="X208" s="21">
        <v>0</v>
      </c>
      <c r="Y208" s="21">
        <f>VLOOKUP(A208,'[2]2025 Alloc_Expend Sum'!$A$4:$AD$230,6,FALSE)</f>
        <v>0</v>
      </c>
      <c r="Z208" s="21">
        <v>0</v>
      </c>
      <c r="AA208" s="21">
        <v>1</v>
      </c>
      <c r="AB208" s="21">
        <v>2</v>
      </c>
      <c r="AC208" s="12" t="s">
        <v>3059</v>
      </c>
    </row>
    <row r="209" spans="1:29" ht="14.5" x14ac:dyDescent="0.35">
      <c r="A209" s="12" t="s">
        <v>3157</v>
      </c>
      <c r="B209" s="61">
        <f>VLOOKUP(A209,[1]Sheet1!$A$1:$F$209,5,FALSE)</f>
        <v>0</v>
      </c>
      <c r="C209" s="21">
        <v>3441</v>
      </c>
      <c r="D209" s="61">
        <v>0</v>
      </c>
      <c r="E209" s="21">
        <v>0</v>
      </c>
      <c r="F209" s="21">
        <v>0</v>
      </c>
      <c r="G209" s="62">
        <v>0</v>
      </c>
      <c r="H209" s="63">
        <v>0</v>
      </c>
      <c r="I209" s="63">
        <v>0</v>
      </c>
      <c r="J209" s="64">
        <v>0</v>
      </c>
      <c r="K209" s="64">
        <v>0</v>
      </c>
      <c r="L209" s="21">
        <v>0</v>
      </c>
      <c r="M209" s="65"/>
      <c r="N209" s="67">
        <v>4875</v>
      </c>
      <c r="O209" s="21">
        <v>0</v>
      </c>
      <c r="P209" s="21">
        <v>0</v>
      </c>
      <c r="Q209" s="21">
        <v>0</v>
      </c>
      <c r="R209" s="21">
        <v>0</v>
      </c>
      <c r="S209" s="21">
        <v>0</v>
      </c>
      <c r="T209" s="21">
        <f t="shared" si="3"/>
        <v>0</v>
      </c>
      <c r="U209" s="61">
        <v>0</v>
      </c>
      <c r="V209" s="12" t="s">
        <v>57</v>
      </c>
      <c r="W209" s="63">
        <v>0</v>
      </c>
      <c r="X209" s="21">
        <v>0</v>
      </c>
      <c r="Y209" s="21">
        <f>VLOOKUP(A209,'[2]2025 Alloc_Expend Sum'!$A$4:$AD$230,6,FALSE)</f>
        <v>0</v>
      </c>
      <c r="Z209" s="21">
        <v>0</v>
      </c>
      <c r="AA209" s="21">
        <v>0</v>
      </c>
      <c r="AB209" s="21">
        <v>0</v>
      </c>
      <c r="AC209" s="12" t="s">
        <v>3056</v>
      </c>
    </row>
    <row r="210" spans="1:29" s="74" customFormat="1" ht="14.5" x14ac:dyDescent="0.35">
      <c r="A210" s="68" t="s">
        <v>3158</v>
      </c>
      <c r="B210" s="61">
        <f>VLOOKUP(A210,[1]Sheet1!$A$1:$F$209,5,FALSE)</f>
        <v>0</v>
      </c>
      <c r="C210" s="21">
        <v>28929</v>
      </c>
      <c r="D210" s="61">
        <v>0</v>
      </c>
      <c r="E210" s="21">
        <v>0</v>
      </c>
      <c r="F210" s="21">
        <v>0</v>
      </c>
      <c r="G210" s="62">
        <v>0</v>
      </c>
      <c r="H210" s="63">
        <v>0</v>
      </c>
      <c r="I210" s="63">
        <v>0</v>
      </c>
      <c r="J210" s="64">
        <v>0</v>
      </c>
      <c r="K210" s="64">
        <v>0</v>
      </c>
      <c r="L210" s="21">
        <v>0</v>
      </c>
      <c r="M210" s="71"/>
      <c r="N210" s="72">
        <v>22992</v>
      </c>
      <c r="O210" s="21">
        <v>0</v>
      </c>
      <c r="P210" s="21">
        <v>0</v>
      </c>
      <c r="Q210" s="73">
        <v>0</v>
      </c>
      <c r="R210" s="21">
        <v>0</v>
      </c>
      <c r="S210" s="73">
        <v>0</v>
      </c>
      <c r="T210" s="21">
        <f t="shared" si="3"/>
        <v>0</v>
      </c>
      <c r="U210" s="61">
        <v>0</v>
      </c>
      <c r="V210" s="12" t="s">
        <v>57</v>
      </c>
      <c r="W210" s="63">
        <v>0</v>
      </c>
      <c r="X210" s="21">
        <v>0</v>
      </c>
      <c r="Y210" s="21">
        <f>VLOOKUP(A210,'[2]2025 Alloc_Expend Sum'!$A$4:$AD$230,6,FALSE)</f>
        <v>0</v>
      </c>
      <c r="Z210" s="21">
        <v>0</v>
      </c>
      <c r="AA210" s="21">
        <v>0</v>
      </c>
      <c r="AB210" s="21">
        <v>0</v>
      </c>
      <c r="AC210" s="12" t="s">
        <v>294</v>
      </c>
    </row>
    <row r="211" spans="1:29" ht="14.5" x14ac:dyDescent="0.35">
      <c r="A211" s="12" t="s">
        <v>3004</v>
      </c>
      <c r="B211" s="61">
        <f>VLOOKUP(A211,[1]Sheet1!$A$1:$F$209,5,FALSE)</f>
        <v>0</v>
      </c>
      <c r="C211" s="21">
        <v>23022</v>
      </c>
      <c r="D211" s="61">
        <v>-58643.879607653245</v>
      </c>
      <c r="E211" s="21">
        <f>D211/N211</f>
        <v>-2.6879900814801871</v>
      </c>
      <c r="F211" s="21">
        <v>0</v>
      </c>
      <c r="G211" s="62">
        <v>0</v>
      </c>
      <c r="H211" s="63">
        <v>0</v>
      </c>
      <c r="I211" s="63">
        <v>0</v>
      </c>
      <c r="J211" s="64">
        <v>0</v>
      </c>
      <c r="K211" s="64">
        <v>0</v>
      </c>
      <c r="L211" s="70">
        <v>328250.42</v>
      </c>
      <c r="M211" s="65"/>
      <c r="N211" s="67">
        <v>21817</v>
      </c>
      <c r="O211" s="21">
        <v>0</v>
      </c>
      <c r="P211" s="21">
        <v>2</v>
      </c>
      <c r="Q211" s="21">
        <v>0</v>
      </c>
      <c r="R211" s="21">
        <v>0</v>
      </c>
      <c r="S211" s="21">
        <v>1</v>
      </c>
      <c r="T211" s="21">
        <f t="shared" si="3"/>
        <v>0</v>
      </c>
      <c r="U211" s="61">
        <v>0</v>
      </c>
      <c r="V211" s="12" t="s">
        <v>57</v>
      </c>
      <c r="W211" s="63">
        <v>0</v>
      </c>
      <c r="X211" s="21">
        <v>0</v>
      </c>
      <c r="Y211" s="21">
        <f>VLOOKUP(A211,'[2]2025 Alloc_Expend Sum'!$A$4:$AD$230,6,FALSE)</f>
        <v>0</v>
      </c>
      <c r="Z211" s="21">
        <v>0</v>
      </c>
      <c r="AA211" s="21">
        <v>0</v>
      </c>
      <c r="AB211" s="21">
        <v>1</v>
      </c>
      <c r="AC211" s="12" t="s">
        <v>3056</v>
      </c>
    </row>
    <row r="212" spans="1:29" ht="14.5" x14ac:dyDescent="0.35">
      <c r="A212" s="12" t="s">
        <v>3159</v>
      </c>
      <c r="B212" s="61">
        <f>VLOOKUP(A212,[1]Sheet1!$A$1:$F$209,5,FALSE)</f>
        <v>52624.109999999986</v>
      </c>
      <c r="C212" s="21">
        <v>13233</v>
      </c>
      <c r="D212" s="61">
        <v>0</v>
      </c>
      <c r="E212" s="21">
        <v>0</v>
      </c>
      <c r="F212" s="21">
        <v>0</v>
      </c>
      <c r="G212" s="62">
        <v>0</v>
      </c>
      <c r="H212" s="63">
        <v>0</v>
      </c>
      <c r="I212" s="63">
        <v>0.3503787878787879</v>
      </c>
      <c r="J212" s="16">
        <v>1494145.87</v>
      </c>
      <c r="K212" s="64">
        <v>0</v>
      </c>
      <c r="L212" s="21">
        <v>0</v>
      </c>
      <c r="M212" s="65"/>
      <c r="N212" s="67" t="s">
        <v>3058</v>
      </c>
      <c r="O212" s="21">
        <v>0</v>
      </c>
      <c r="P212" s="21">
        <v>0</v>
      </c>
      <c r="Q212" s="21">
        <v>0</v>
      </c>
      <c r="R212" s="21">
        <v>0</v>
      </c>
      <c r="S212" s="21">
        <v>1</v>
      </c>
      <c r="T212" s="21">
        <f t="shared" si="3"/>
        <v>3.9767331670822932</v>
      </c>
      <c r="U212" s="61">
        <v>-299.95999999999913</v>
      </c>
      <c r="V212" s="12" t="s">
        <v>57</v>
      </c>
      <c r="W212" s="78">
        <v>0.3503787878787879</v>
      </c>
      <c r="X212" s="21">
        <v>0</v>
      </c>
      <c r="Y212" s="21">
        <f>VLOOKUP(A212,'[2]2025 Alloc_Expend Sum'!$A$4:$AD$230,6,FALSE)</f>
        <v>0</v>
      </c>
      <c r="Z212" s="21">
        <v>1</v>
      </c>
      <c r="AA212" s="21">
        <v>0</v>
      </c>
      <c r="AB212" s="21"/>
      <c r="AC212" s="12" t="s">
        <v>294</v>
      </c>
    </row>
    <row r="213" spans="1:29" ht="16.5" x14ac:dyDescent="0.35">
      <c r="B213" s="61"/>
      <c r="C213" s="21"/>
      <c r="D213" s="61"/>
      <c r="E213" s="37" t="s">
        <v>3160</v>
      </c>
      <c r="F213" s="37"/>
      <c r="M213" s="49"/>
      <c r="N213" s="49"/>
      <c r="U213" s="37"/>
      <c r="W213" s="117"/>
      <c r="X213" s="117" t="s">
        <v>3161</v>
      </c>
      <c r="Y213" s="117"/>
      <c r="Z213" s="117"/>
      <c r="AC213" s="37"/>
    </row>
    <row r="214" spans="1:29" ht="14.5" x14ac:dyDescent="0.35">
      <c r="B214" s="37"/>
      <c r="C214" s="21"/>
      <c r="D214" s="37"/>
      <c r="F214" s="37"/>
      <c r="N214" s="49"/>
      <c r="W214" s="117"/>
      <c r="X214" s="117"/>
      <c r="Y214" s="117"/>
      <c r="Z214" s="117"/>
    </row>
    <row r="215" spans="1:29" ht="15" customHeight="1" x14ac:dyDescent="0.35">
      <c r="N215" s="49"/>
      <c r="X215" s="117"/>
      <c r="Y215" s="117"/>
      <c r="Z215" s="117"/>
    </row>
    <row r="216" spans="1:29" ht="15" customHeight="1" x14ac:dyDescent="0.35">
      <c r="N216" s="49"/>
      <c r="X216" s="51"/>
    </row>
    <row r="217" spans="1:29" ht="15" customHeight="1" x14ac:dyDescent="0.35">
      <c r="N217" s="49"/>
      <c r="X217" s="51"/>
    </row>
    <row r="218" spans="1:29" ht="15" customHeight="1" x14ac:dyDescent="0.35">
      <c r="N218" s="49"/>
      <c r="X218" s="51"/>
    </row>
    <row r="219" spans="1:29" ht="15" customHeight="1" x14ac:dyDescent="0.35">
      <c r="N219" s="49"/>
      <c r="X219" s="51"/>
    </row>
  </sheetData>
  <autoFilter ref="A4:AC214" xr:uid="{FF4A4A4F-729F-4D51-9075-86F5678CC020}"/>
  <mergeCells count="3">
    <mergeCell ref="A3:S3"/>
    <mergeCell ref="T3:X3"/>
    <mergeCell ref="Z3:AC3"/>
  </mergeCells>
  <dataValidations count="2">
    <dataValidation type="list" allowBlank="1" showInputMessage="1" showErrorMessage="1" sqref="AC5:AC213" xr:uid="{4EA8F083-94FA-45FC-A72A-71B147E7B72F}">
      <formula1>"Active,Inactive"</formula1>
    </dataValidation>
    <dataValidation type="list" allowBlank="1" showInputMessage="1" showErrorMessage="1" sqref="V5:V38 V40:V123 V134 V139 V144 V148 V155 V166 V175 V179 V181:V183 V185 V187 V192 V195 V200 V209" xr:uid="{70067BAC-7F50-4A4A-8B74-16540A613A36}">
      <formula1>"Yes,No"</formula1>
    </dataValidation>
  </dataValidations>
  <pageMargins left="0.7" right="0.7" top="0.75" bottom="0.75" header="0.3" footer="0.3"/>
  <pageSetup orientation="portrait" horizontalDpi="360" verticalDpi="360"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B09DF6B8621F4DB0D4D1BC051B21AA" ma:contentTypeVersion="10" ma:contentTypeDescription="Create a new document." ma:contentTypeScope="" ma:versionID="a2627b9be5bae6d2e8ae4f65583bc220">
  <xsd:schema xmlns:xsd="http://www.w3.org/2001/XMLSchema" xmlns:xs="http://www.w3.org/2001/XMLSchema" xmlns:p="http://schemas.microsoft.com/office/2006/metadata/properties" xmlns:ns2="7f4c9c84-59a4-4265-ae8f-b2e8b8d16587" xmlns:ns3="dd4d1ee0-7a76-4abd-9877-d7a99fcecb33" xmlns:ns4="f286110b-9aa7-4a52-a4a7-6b592cb3bf12" targetNamespace="http://schemas.microsoft.com/office/2006/metadata/properties" ma:root="true" ma:fieldsID="22215f0c7b231a2412965050b39425eb" ns2:_="" ns3:_="" ns4:_="">
    <xsd:import namespace="7f4c9c84-59a4-4265-ae8f-b2e8b8d16587"/>
    <xsd:import namespace="dd4d1ee0-7a76-4abd-9877-d7a99fcecb33"/>
    <xsd:import namespace="f286110b-9aa7-4a52-a4a7-6b592cb3bf12"/>
    <xsd:element name="properties">
      <xsd:complexType>
        <xsd:sequence>
          <xsd:element name="documentManagement">
            <xsd:complexType>
              <xsd:all>
                <xsd:element ref="ns2:MediaServiceKeyPoints" minOccurs="0"/>
                <xsd:element ref="ns3:SharedWithUsers" minOccurs="0"/>
                <xsd:element ref="ns3:SharedWithDetails" minOccurs="0"/>
                <xsd:element ref="ns2:MediaServiceAutoTags" minOccurs="0"/>
                <xsd:element ref="ns2:MediaServiceOCR" minOccurs="0"/>
                <xsd:element ref="ns2:lcf76f155ced4ddcb4097134ff3c332f" minOccurs="0"/>
                <xsd:element ref="ns4:TaxCatchAll" minOccurs="0"/>
                <xsd:element ref="ns2:MediaServiceLocation" minOccurs="0"/>
                <xsd:element ref="ns2:Date" minOccurs="0"/>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4c9c84-59a4-4265-ae8f-b2e8b8d16587" elementFormDefault="qualified">
    <xsd:import namespace="http://schemas.microsoft.com/office/2006/documentManagement/types"/>
    <xsd:import namespace="http://schemas.microsoft.com/office/infopath/2007/PartnerControls"/>
    <xsd:element name="MediaServiceKeyPoints" ma:index="8" nillable="true" ma:displayName="KeyPoints" ma:internalName="MediaServiceKeyPoints" ma:readOnly="false">
      <xsd:simpleType>
        <xsd:restriction base="dms:Note">
          <xsd:maxLength value="255"/>
        </xsd:restriction>
      </xsd:simpleType>
    </xsd:element>
    <xsd:element name="MediaServiceAutoTags" ma:index="11" nillable="true" ma:displayName="Tags" ma:internalName="MediaServiceAutoTags" ma:readOnly="false">
      <xsd:simpleType>
        <xsd:restriction base="dms:Text"/>
      </xsd:simpleType>
    </xsd:element>
    <xsd:element name="MediaServiceOCR" ma:index="12" nillable="true" ma:displayName="Extracted Text" ma:internalName="MediaServiceOCR" ma:readOnly="false">
      <xsd:simpleType>
        <xsd:restriction base="dms:Note">
          <xsd:maxLength value="255"/>
        </xsd:restriction>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1da7e81d-6ea8-45c5-b51f-f6fb8dd5843f" ma:termSetId="09814cd3-568e-fe90-9814-8d621ff8fb84" ma:anchorId="fba54fb3-c3e1-fe81-a776-ca4b69148c4d" ma:open="true" ma:isKeyword="false">
      <xsd:complexType>
        <xsd:sequence>
          <xsd:element ref="pc:Terms" minOccurs="0" maxOccurs="1"/>
        </xsd:sequence>
      </xsd:complexType>
    </xsd:element>
    <xsd:element name="MediaServiceLocation" ma:index="16" nillable="true" ma:displayName="Location" ma:indexed="true" ma:internalName="MediaServiceLocation" ma:readOnly="false">
      <xsd:simpleType>
        <xsd:restriction base="dms:Text"/>
      </xsd:simpleType>
    </xsd:element>
    <xsd:element name="Date" ma:index="17" nillable="true" ma:displayName="Notes" ma:default="[today]" ma:format="Dropdown" ma:internalName="Date">
      <xsd:simpleType>
        <xsd:restriction base="dms:Note">
          <xsd:maxLength value="255"/>
        </xsd:restriction>
      </xsd:simpleType>
    </xsd:element>
    <xsd:element name="MediaServiceMetadata" ma:index="18" nillable="true" ma:displayName="MediaServiceMetadata" ma:hidden="true" ma:internalName="MediaServiceMetadata" ma:readOnly="true">
      <xsd:simpleType>
        <xsd:restriction base="dms:Note"/>
      </xsd:simpleType>
    </xsd:element>
    <xsd:element name="MediaServiceFastMetadata" ma:index="19" nillable="true" ma:displayName="MediaServiceFastMetadata" ma:hidden="true" ma:internalName="MediaServiceFastMetadata" ma:readOnly="true">
      <xsd:simpleType>
        <xsd:restriction base="dms:Note"/>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d4d1ee0-7a76-4abd-9877-d7a99fcecb33"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286110b-9aa7-4a52-a4a7-6b592cb3bf12"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ab9e6602-328a-412f-b84e-4bcbe63ea45a}" ma:internalName="TaxCatchAll" ma:showField="CatchAllData" ma:web="f286110b-9aa7-4a52-a4a7-6b592cb3bf1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f286110b-9aa7-4a52-a4a7-6b592cb3bf12" xsi:nil="true"/>
    <lcf76f155ced4ddcb4097134ff3c332f xmlns="7f4c9c84-59a4-4265-ae8f-b2e8b8d16587">
      <Terms xmlns="http://schemas.microsoft.com/office/infopath/2007/PartnerControls"/>
    </lcf76f155ced4ddcb4097134ff3c332f>
    <MediaServiceOCR xmlns="7f4c9c84-59a4-4265-ae8f-b2e8b8d16587" xsi:nil="true"/>
    <MediaServiceLocation xmlns="7f4c9c84-59a4-4265-ae8f-b2e8b8d16587" xsi:nil="true"/>
    <MediaServiceAutoTags xmlns="7f4c9c84-59a4-4265-ae8f-b2e8b8d16587" xsi:nil="true"/>
    <MediaServiceKeyPoints xmlns="7f4c9c84-59a4-4265-ae8f-b2e8b8d16587" xsi:nil="true"/>
    <Date xmlns="7f4c9c84-59a4-4265-ae8f-b2e8b8d16587">[today]</Dat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7E18401-A868-46DD-AB35-99A54C59AD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f4c9c84-59a4-4265-ae8f-b2e8b8d16587"/>
    <ds:schemaRef ds:uri="dd4d1ee0-7a76-4abd-9877-d7a99fcecb33"/>
    <ds:schemaRef ds:uri="f286110b-9aa7-4a52-a4a7-6b592cb3bf1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9AEE455-CC1E-40FE-9EFC-F6C353309CCD}">
  <ds:schemaRefs>
    <ds:schemaRef ds:uri="http://schemas.microsoft.com/office/2006/metadata/properties"/>
    <ds:schemaRef ds:uri="http://schemas.microsoft.com/office/infopath/2007/PartnerControls"/>
    <ds:schemaRef ds:uri="f286110b-9aa7-4a52-a4a7-6b592cb3bf12"/>
    <ds:schemaRef ds:uri="7f4c9c84-59a4-4265-ae8f-b2e8b8d16587"/>
  </ds:schemaRefs>
</ds:datastoreItem>
</file>

<file path=customXml/itemProps3.xml><?xml version="1.0" encoding="utf-8"?>
<ds:datastoreItem xmlns:ds="http://schemas.openxmlformats.org/officeDocument/2006/customXml" ds:itemID="{3FB0BBF5-5712-4C74-8D08-C4700C7F5E2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Project - By Tranche</vt:lpstr>
      <vt:lpstr>Community - By Tranche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Talisa Lee</dc:creator>
  <cp:keywords/>
  <dc:description/>
  <cp:lastModifiedBy>Kalashree Kalpana Das</cp:lastModifiedBy>
  <cp:revision/>
  <dcterms:created xsi:type="dcterms:W3CDTF">2026-03-30T01:00:03Z</dcterms:created>
  <dcterms:modified xsi:type="dcterms:W3CDTF">2026-03-31T06:25:27Z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c3dd1c7-2c40-4a31-84b2-bec599b321a0_Enabled">
    <vt:lpwstr>true</vt:lpwstr>
  </property>
  <property fmtid="{D5CDD505-2E9C-101B-9397-08002B2CF9AE}" pid="3" name="MSIP_Label_bc3dd1c7-2c40-4a31-84b2-bec599b321a0_SetDate">
    <vt:lpwstr>2026-03-30T01:50:46Z</vt:lpwstr>
  </property>
  <property fmtid="{D5CDD505-2E9C-101B-9397-08002B2CF9AE}" pid="4" name="MSIP_Label_bc3dd1c7-2c40-4a31-84b2-bec599b321a0_Method">
    <vt:lpwstr>Standard</vt:lpwstr>
  </property>
  <property fmtid="{D5CDD505-2E9C-101B-9397-08002B2CF9AE}" pid="5" name="MSIP_Label_bc3dd1c7-2c40-4a31-84b2-bec599b321a0_Name">
    <vt:lpwstr>bc3dd1c7-2c40-4a31-84b2-bec599b321a0</vt:lpwstr>
  </property>
  <property fmtid="{D5CDD505-2E9C-101B-9397-08002B2CF9AE}" pid="6" name="MSIP_Label_bc3dd1c7-2c40-4a31-84b2-bec599b321a0_SiteId">
    <vt:lpwstr>5b2a8fee-4c95-4bdc-8aae-196f8aacb1b6</vt:lpwstr>
  </property>
  <property fmtid="{D5CDD505-2E9C-101B-9397-08002B2CF9AE}" pid="7" name="MSIP_Label_bc3dd1c7-2c40-4a31-84b2-bec599b321a0_ActionId">
    <vt:lpwstr>a2cf6e50-5b77-4e42-bf6a-d9ba203cf049</vt:lpwstr>
  </property>
  <property fmtid="{D5CDD505-2E9C-101B-9397-08002B2CF9AE}" pid="8" name="MSIP_Label_bc3dd1c7-2c40-4a31-84b2-bec599b321a0_ContentBits">
    <vt:lpwstr>0</vt:lpwstr>
  </property>
  <property fmtid="{D5CDD505-2E9C-101B-9397-08002B2CF9AE}" pid="9" name="MSIP_Label_bc3dd1c7-2c40-4a31-84b2-bec599b321a0_Tag">
    <vt:lpwstr>10, 3, 0, 1</vt:lpwstr>
  </property>
  <property fmtid="{D5CDD505-2E9C-101B-9397-08002B2CF9AE}" pid="10" name="ContentTypeId">
    <vt:lpwstr>0x01010019B09DF6B8621F4DB0D4D1BC051B21AA</vt:lpwstr>
  </property>
  <property fmtid="{D5CDD505-2E9C-101B-9397-08002B2CF9AE}" pid="11" name="MediaServiceImageTags">
    <vt:lpwstr/>
  </property>
</Properties>
</file>